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.shortcut-targets-by-id\1o11xOk23hq_mgmTPmxbvfO1-JiQgpyjL\FP&amp;A\External\KPI file\"/>
    </mc:Choice>
  </mc:AlternateContent>
  <xr:revisionPtr revIDLastSave="0" documentId="13_ncr:1_{BD6B8DBC-C744-42C6-B3C0-63DC5404FE91}" xr6:coauthVersionLast="47" xr6:coauthVersionMax="47" xr10:uidLastSave="{00000000-0000-0000-0000-000000000000}"/>
  <bookViews>
    <workbookView xWindow="10" yWindow="10" windowWidth="19180" windowHeight="11260" tabRatio="885" xr2:uid="{2BFE9049-093A-4E71-B632-8D5C3D0B5C60}"/>
  </bookViews>
  <sheets>
    <sheet name="Revenue-generating KPIs - half" sheetId="8" r:id="rId1"/>
    <sheet name="OLD Group KPIs" sheetId="4" r:id="rId2"/>
  </sheets>
  <definedNames>
    <definedName name="_xlnm._FilterDatabase" localSheetId="0" hidden="1">'Revenue-generating KPIs - half'!$B$5:$U$51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4" roundtripDataSignature="AMtx7mgYZmZuJXn+pKC/SHp9t+33VyoLMw=="/>
    </ext>
  </extLst>
</workbook>
</file>

<file path=xl/calcChain.xml><?xml version="1.0" encoding="utf-8"?>
<calcChain xmlns="http://schemas.openxmlformats.org/spreadsheetml/2006/main">
  <c r="D44" i="8" l="1"/>
  <c r="E44" i="8"/>
  <c r="F44" i="8"/>
  <c r="G44" i="8"/>
  <c r="H44" i="8"/>
  <c r="I44" i="8"/>
  <c r="J44" i="8"/>
  <c r="K44" i="8"/>
  <c r="L44" i="8"/>
  <c r="M44" i="8"/>
  <c r="N44" i="8"/>
  <c r="O44" i="8"/>
  <c r="P44" i="8"/>
  <c r="Q44" i="8"/>
  <c r="R44" i="8"/>
  <c r="S44" i="8"/>
  <c r="T44" i="8"/>
  <c r="U44" i="8"/>
  <c r="V44" i="8"/>
  <c r="W44" i="8"/>
  <c r="S28" i="8"/>
  <c r="T28" i="8"/>
  <c r="U28" i="8"/>
  <c r="V28" i="8"/>
  <c r="W28" i="8"/>
  <c r="W24" i="8" l="1"/>
  <c r="W38" i="8" l="1"/>
  <c r="W22" i="8"/>
  <c r="W16" i="8"/>
  <c r="W39" i="8" l="1"/>
  <c r="V39" i="8"/>
  <c r="U39" i="8"/>
  <c r="T39" i="8"/>
  <c r="S39" i="8"/>
  <c r="R39" i="8"/>
  <c r="Q39" i="8"/>
  <c r="P39" i="8"/>
  <c r="O39" i="8"/>
  <c r="T38" i="8"/>
  <c r="S38" i="8"/>
  <c r="R38" i="8"/>
  <c r="Q38" i="8"/>
  <c r="P38" i="8"/>
  <c r="O38" i="8"/>
  <c r="W23" i="8"/>
  <c r="V23" i="8"/>
  <c r="W45" i="8"/>
  <c r="W43" i="8"/>
  <c r="W42" i="8"/>
  <c r="W41" i="8"/>
  <c r="W29" i="8"/>
  <c r="W27" i="8"/>
  <c r="W26" i="8"/>
  <c r="W25" i="8"/>
  <c r="W19" i="8"/>
  <c r="W18" i="8"/>
  <c r="W17" i="8" l="1"/>
  <c r="M51" i="8"/>
  <c r="L51" i="8"/>
  <c r="K51" i="8"/>
  <c r="J51" i="8"/>
  <c r="I51" i="8"/>
  <c r="H51" i="8"/>
  <c r="G51" i="8"/>
  <c r="F51" i="8"/>
  <c r="E51" i="8"/>
  <c r="D51" i="8"/>
  <c r="M50" i="8"/>
  <c r="L50" i="8"/>
  <c r="K50" i="8"/>
  <c r="J50" i="8"/>
  <c r="I50" i="8"/>
  <c r="H50" i="8"/>
  <c r="G50" i="8"/>
  <c r="F50" i="8"/>
  <c r="E50" i="8"/>
  <c r="D50" i="8"/>
  <c r="M49" i="8"/>
  <c r="L49" i="8"/>
  <c r="K49" i="8"/>
  <c r="J49" i="8"/>
  <c r="I49" i="8"/>
  <c r="H49" i="8"/>
  <c r="G49" i="8"/>
  <c r="F49" i="8"/>
  <c r="E49" i="8"/>
  <c r="D49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M40" i="8"/>
  <c r="L40" i="8"/>
  <c r="K40" i="8"/>
  <c r="J40" i="8"/>
  <c r="I40" i="8"/>
  <c r="H40" i="8"/>
  <c r="G40" i="8"/>
  <c r="F40" i="8"/>
  <c r="E40" i="8"/>
  <c r="D40" i="8"/>
  <c r="N38" i="8"/>
  <c r="M38" i="8"/>
  <c r="L38" i="8"/>
  <c r="K38" i="8"/>
  <c r="J38" i="8"/>
  <c r="I38" i="8"/>
  <c r="H38" i="8"/>
  <c r="G38" i="8"/>
  <c r="F38" i="8"/>
  <c r="E38" i="8"/>
  <c r="D38" i="8"/>
  <c r="V45" i="8"/>
  <c r="V43" i="8"/>
  <c r="V42" i="8"/>
  <c r="V41" i="8"/>
  <c r="N29" i="8"/>
  <c r="M29" i="8"/>
  <c r="L29" i="8"/>
  <c r="K29" i="8"/>
  <c r="J29" i="8"/>
  <c r="I29" i="8"/>
  <c r="H29" i="8"/>
  <c r="G29" i="8"/>
  <c r="F29" i="8"/>
  <c r="E29" i="8"/>
  <c r="D29" i="8"/>
  <c r="N26" i="8"/>
  <c r="M26" i="8"/>
  <c r="L26" i="8"/>
  <c r="K26" i="8"/>
  <c r="J26" i="8"/>
  <c r="I26" i="8"/>
  <c r="H26" i="8"/>
  <c r="G26" i="8"/>
  <c r="F26" i="8"/>
  <c r="E26" i="8"/>
  <c r="D26" i="8"/>
  <c r="N25" i="8"/>
  <c r="M25" i="8"/>
  <c r="L25" i="8"/>
  <c r="K25" i="8"/>
  <c r="J25" i="8"/>
  <c r="I25" i="8"/>
  <c r="H25" i="8"/>
  <c r="G25" i="8"/>
  <c r="F25" i="8"/>
  <c r="E25" i="8"/>
  <c r="D25" i="8"/>
  <c r="N22" i="8"/>
  <c r="M22" i="8"/>
  <c r="L22" i="8"/>
  <c r="K22" i="8"/>
  <c r="J22" i="8"/>
  <c r="I22" i="8"/>
  <c r="H22" i="8"/>
  <c r="G22" i="8"/>
  <c r="F22" i="8"/>
  <c r="E22" i="8"/>
  <c r="D22" i="8"/>
  <c r="U29" i="8"/>
  <c r="T29" i="8"/>
  <c r="S29" i="8"/>
  <c r="R29" i="8"/>
  <c r="Q29" i="8"/>
  <c r="P29" i="8"/>
  <c r="O29" i="8"/>
  <c r="U27" i="8"/>
  <c r="T27" i="8"/>
  <c r="S27" i="8"/>
  <c r="R27" i="8"/>
  <c r="Q27" i="8"/>
  <c r="P27" i="8"/>
  <c r="O27" i="8"/>
  <c r="U26" i="8"/>
  <c r="T26" i="8"/>
  <c r="S26" i="8"/>
  <c r="R26" i="8"/>
  <c r="Q26" i="8"/>
  <c r="P26" i="8"/>
  <c r="O26" i="8"/>
  <c r="U25" i="8"/>
  <c r="T25" i="8"/>
  <c r="S25" i="8"/>
  <c r="R25" i="8"/>
  <c r="Q25" i="8"/>
  <c r="P25" i="8"/>
  <c r="O25" i="8"/>
  <c r="T22" i="8"/>
  <c r="S22" i="8"/>
  <c r="R22" i="8"/>
  <c r="Q22" i="8"/>
  <c r="P22" i="8"/>
  <c r="O22" i="8"/>
  <c r="V29" i="8"/>
  <c r="V27" i="8"/>
  <c r="V26" i="8"/>
  <c r="V25" i="8"/>
  <c r="O5" i="8"/>
  <c r="O15" i="8" s="1"/>
  <c r="N47" i="8"/>
  <c r="M47" i="8"/>
  <c r="L47" i="8"/>
  <c r="K47" i="8"/>
  <c r="J47" i="8"/>
  <c r="I47" i="8"/>
  <c r="H47" i="8"/>
  <c r="G47" i="8"/>
  <c r="F47" i="8"/>
  <c r="E47" i="8"/>
  <c r="D47" i="8"/>
  <c r="C47" i="8"/>
  <c r="N37" i="8"/>
  <c r="M37" i="8"/>
  <c r="L37" i="8"/>
  <c r="K37" i="8"/>
  <c r="J37" i="8"/>
  <c r="I37" i="8"/>
  <c r="H37" i="8"/>
  <c r="G37" i="8"/>
  <c r="F37" i="8"/>
  <c r="E37" i="8"/>
  <c r="D37" i="8"/>
  <c r="C37" i="8"/>
  <c r="N31" i="8"/>
  <c r="M31" i="8"/>
  <c r="L31" i="8"/>
  <c r="K31" i="8"/>
  <c r="J31" i="8"/>
  <c r="I31" i="8"/>
  <c r="H31" i="8"/>
  <c r="G31" i="8"/>
  <c r="F31" i="8"/>
  <c r="E31" i="8"/>
  <c r="D31" i="8"/>
  <c r="C31" i="8"/>
  <c r="N21" i="8"/>
  <c r="M21" i="8"/>
  <c r="L21" i="8"/>
  <c r="K21" i="8"/>
  <c r="J21" i="8"/>
  <c r="I21" i="8"/>
  <c r="H21" i="8"/>
  <c r="G21" i="8"/>
  <c r="F21" i="8"/>
  <c r="E21" i="8"/>
  <c r="D21" i="8"/>
  <c r="C21" i="8"/>
  <c r="V18" i="8"/>
  <c r="W34" i="8" s="1"/>
  <c r="T18" i="8"/>
  <c r="S18" i="8"/>
  <c r="R18" i="8"/>
  <c r="Q18" i="8"/>
  <c r="P18" i="8"/>
  <c r="O18" i="8"/>
  <c r="N18" i="8"/>
  <c r="N50" i="8" s="1"/>
  <c r="V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N15" i="8"/>
  <c r="M15" i="8"/>
  <c r="L15" i="8"/>
  <c r="K15" i="8"/>
  <c r="J15" i="8"/>
  <c r="I15" i="8"/>
  <c r="H15" i="8"/>
  <c r="G15" i="8"/>
  <c r="F15" i="8"/>
  <c r="E15" i="8"/>
  <c r="D15" i="8"/>
  <c r="C15" i="8"/>
  <c r="U19" i="8"/>
  <c r="T19" i="8"/>
  <c r="R17" i="8"/>
  <c r="O19" i="8"/>
  <c r="N40" i="8"/>
  <c r="U6" i="8"/>
  <c r="S50" i="8" l="1"/>
  <c r="V38" i="8"/>
  <c r="U38" i="8"/>
  <c r="W32" i="8"/>
  <c r="W48" i="8"/>
  <c r="W40" i="8"/>
  <c r="W50" i="8"/>
  <c r="I32" i="8"/>
  <c r="F32" i="8"/>
  <c r="R48" i="8"/>
  <c r="O34" i="8"/>
  <c r="S34" i="8"/>
  <c r="U51" i="8"/>
  <c r="O32" i="8"/>
  <c r="Q40" i="8"/>
  <c r="R34" i="8"/>
  <c r="H48" i="8"/>
  <c r="J32" i="8"/>
  <c r="L32" i="8"/>
  <c r="O48" i="8"/>
  <c r="T48" i="8"/>
  <c r="K32" i="8"/>
  <c r="J48" i="8"/>
  <c r="H32" i="8"/>
  <c r="T50" i="8"/>
  <c r="I48" i="8"/>
  <c r="M32" i="8"/>
  <c r="T34" i="8"/>
  <c r="N48" i="8"/>
  <c r="N32" i="8"/>
  <c r="O40" i="8"/>
  <c r="O50" i="8"/>
  <c r="P34" i="8"/>
  <c r="P40" i="8"/>
  <c r="Q34" i="8"/>
  <c r="V40" i="8"/>
  <c r="T32" i="8"/>
  <c r="Q24" i="8"/>
  <c r="U35" i="8"/>
  <c r="R40" i="8"/>
  <c r="S48" i="8"/>
  <c r="P24" i="8"/>
  <c r="G48" i="8"/>
  <c r="G32" i="8"/>
  <c r="D32" i="8"/>
  <c r="D48" i="8"/>
  <c r="P48" i="8"/>
  <c r="P32" i="8"/>
  <c r="E32" i="8"/>
  <c r="Q48" i="8"/>
  <c r="O24" i="8"/>
  <c r="K48" i="8"/>
  <c r="Q50" i="8"/>
  <c r="P5" i="8"/>
  <c r="S32" i="8"/>
  <c r="S40" i="8"/>
  <c r="L48" i="8"/>
  <c r="R50" i="8"/>
  <c r="V22" i="8"/>
  <c r="T40" i="8"/>
  <c r="M48" i="8"/>
  <c r="R24" i="8"/>
  <c r="U40" i="8"/>
  <c r="Q32" i="8"/>
  <c r="P50" i="8"/>
  <c r="E48" i="8"/>
  <c r="R32" i="8"/>
  <c r="S24" i="8"/>
  <c r="T24" i="8"/>
  <c r="U24" i="8"/>
  <c r="V24" i="8"/>
  <c r="U22" i="8"/>
  <c r="F48" i="8"/>
  <c r="V19" i="8"/>
  <c r="T17" i="8"/>
  <c r="V17" i="8"/>
  <c r="W49" i="8" s="1"/>
  <c r="O37" i="8"/>
  <c r="N19" i="8"/>
  <c r="N51" i="8" s="1"/>
  <c r="N17" i="8"/>
  <c r="N49" i="8" s="1"/>
  <c r="O17" i="8"/>
  <c r="P17" i="8"/>
  <c r="P19" i="8"/>
  <c r="R19" i="8"/>
  <c r="U16" i="8"/>
  <c r="O47" i="8"/>
  <c r="Q17" i="8"/>
  <c r="S19" i="8"/>
  <c r="T35" i="8" s="1"/>
  <c r="O21" i="8"/>
  <c r="Q19" i="8"/>
  <c r="U18" i="8"/>
  <c r="V50" i="8" s="1"/>
  <c r="O31" i="8"/>
  <c r="U17" i="8"/>
  <c r="S17" i="8"/>
  <c r="W33" i="8" l="1"/>
  <c r="W51" i="8"/>
  <c r="W35" i="8"/>
  <c r="Q5" i="8"/>
  <c r="V33" i="8"/>
  <c r="V49" i="8"/>
  <c r="U50" i="8"/>
  <c r="V34" i="8"/>
  <c r="U34" i="8"/>
  <c r="O49" i="8"/>
  <c r="O33" i="8"/>
  <c r="Q51" i="8"/>
  <c r="Q35" i="8"/>
  <c r="S51" i="8"/>
  <c r="S35" i="8"/>
  <c r="T51" i="8"/>
  <c r="R49" i="8"/>
  <c r="Q49" i="8"/>
  <c r="R33" i="8"/>
  <c r="Q33" i="8"/>
  <c r="U32" i="8"/>
  <c r="V32" i="8"/>
  <c r="U48" i="8"/>
  <c r="V48" i="8"/>
  <c r="T33" i="8"/>
  <c r="T49" i="8"/>
  <c r="O35" i="8"/>
  <c r="S49" i="8"/>
  <c r="S33" i="8"/>
  <c r="R51" i="8"/>
  <c r="R35" i="8"/>
  <c r="P51" i="8"/>
  <c r="P35" i="8"/>
  <c r="O51" i="8"/>
  <c r="U33" i="8"/>
  <c r="U49" i="8"/>
  <c r="V35" i="8"/>
  <c r="V51" i="8"/>
  <c r="P49" i="8"/>
  <c r="P33" i="8"/>
  <c r="P21" i="8"/>
  <c r="P31" i="8"/>
  <c r="P47" i="8"/>
  <c r="P37" i="8"/>
  <c r="P15" i="8"/>
  <c r="R5" i="8" l="1"/>
  <c r="S5" i="8" l="1"/>
  <c r="Q31" i="8"/>
  <c r="Q37" i="8"/>
  <c r="Q21" i="8"/>
  <c r="Q47" i="8"/>
  <c r="Q15" i="8"/>
  <c r="T5" i="8" l="1"/>
  <c r="U5" i="8" l="1"/>
  <c r="R47" i="8"/>
  <c r="R15" i="8"/>
  <c r="R37" i="8"/>
  <c r="R31" i="8"/>
  <c r="R21" i="8"/>
  <c r="V5" i="8" l="1"/>
  <c r="W5" i="8" l="1"/>
  <c r="S21" i="8"/>
  <c r="S15" i="8"/>
  <c r="S31" i="8"/>
  <c r="S47" i="8"/>
  <c r="S37" i="8"/>
  <c r="W31" i="8" l="1"/>
  <c r="W47" i="8"/>
  <c r="W37" i="8"/>
  <c r="W15" i="8"/>
  <c r="W21" i="8"/>
  <c r="T47" i="8" l="1"/>
  <c r="T31" i="8"/>
  <c r="T21" i="8"/>
  <c r="T37" i="8"/>
  <c r="T15" i="8"/>
  <c r="U15" i="8" l="1"/>
  <c r="U31" i="8"/>
  <c r="U21" i="8"/>
  <c r="U47" i="8"/>
  <c r="U37" i="8"/>
  <c r="AA71" i="4" l="1"/>
  <c r="S68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AJ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AJ57" i="4"/>
  <c r="AG57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AA51" i="4"/>
  <c r="AC50" i="4"/>
  <c r="M50" i="4"/>
  <c r="H49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AJ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AJ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AJ28" i="4"/>
  <c r="AF28" i="4"/>
  <c r="AF51" i="4" s="1"/>
  <c r="AE28" i="4"/>
  <c r="AD28" i="4"/>
  <c r="AD51" i="4" s="1"/>
  <c r="AC28" i="4"/>
  <c r="AC74" i="4" s="1"/>
  <c r="AB28" i="4"/>
  <c r="AA28" i="4"/>
  <c r="Z28" i="4"/>
  <c r="Z74" i="4" s="1"/>
  <c r="Y28" i="4"/>
  <c r="X28" i="4"/>
  <c r="X51" i="4" s="1"/>
  <c r="W28" i="4"/>
  <c r="V28" i="4"/>
  <c r="V51" i="4" s="1"/>
  <c r="U28" i="4"/>
  <c r="U74" i="4" s="1"/>
  <c r="T28" i="4"/>
  <c r="S28" i="4"/>
  <c r="S74" i="4" s="1"/>
  <c r="R28" i="4"/>
  <c r="R74" i="4" s="1"/>
  <c r="Q28" i="4"/>
  <c r="P28" i="4"/>
  <c r="P51" i="4" s="1"/>
  <c r="O28" i="4"/>
  <c r="N28" i="4"/>
  <c r="N51" i="4" s="1"/>
  <c r="M28" i="4"/>
  <c r="M74" i="4" s="1"/>
  <c r="L28" i="4"/>
  <c r="K28" i="4"/>
  <c r="K74" i="4" s="1"/>
  <c r="J28" i="4"/>
  <c r="J74" i="4" s="1"/>
  <c r="I28" i="4"/>
  <c r="H28" i="4"/>
  <c r="H51" i="4" s="1"/>
  <c r="G28" i="4"/>
  <c r="F28" i="4"/>
  <c r="F51" i="4" s="1"/>
  <c r="E28" i="4"/>
  <c r="E74" i="4" s="1"/>
  <c r="D28" i="4"/>
  <c r="C28" i="4"/>
  <c r="AJ27" i="4"/>
  <c r="AF27" i="4"/>
  <c r="AF50" i="4" s="1"/>
  <c r="AE27" i="4"/>
  <c r="AD27" i="4"/>
  <c r="AE73" i="4" s="1"/>
  <c r="AC27" i="4"/>
  <c r="AC73" i="4" s="1"/>
  <c r="AB27" i="4"/>
  <c r="AA27" i="4"/>
  <c r="Z27" i="4"/>
  <c r="AA50" i="4" s="1"/>
  <c r="Y27" i="4"/>
  <c r="X27" i="4"/>
  <c r="X50" i="4" s="1"/>
  <c r="W27" i="4"/>
  <c r="V27" i="4"/>
  <c r="W73" i="4" s="1"/>
  <c r="U27" i="4"/>
  <c r="U73" i="4" s="1"/>
  <c r="T27" i="4"/>
  <c r="S27" i="4"/>
  <c r="R27" i="4"/>
  <c r="S50" i="4" s="1"/>
  <c r="Q27" i="4"/>
  <c r="P27" i="4"/>
  <c r="P50" i="4" s="1"/>
  <c r="O27" i="4"/>
  <c r="N27" i="4"/>
  <c r="O73" i="4" s="1"/>
  <c r="M27" i="4"/>
  <c r="M73" i="4" s="1"/>
  <c r="L27" i="4"/>
  <c r="K27" i="4"/>
  <c r="J27" i="4"/>
  <c r="K50" i="4" s="1"/>
  <c r="I27" i="4"/>
  <c r="H27" i="4"/>
  <c r="H50" i="4" s="1"/>
  <c r="G27" i="4"/>
  <c r="F27" i="4"/>
  <c r="G73" i="4" s="1"/>
  <c r="E27" i="4"/>
  <c r="E73" i="4" s="1"/>
  <c r="D27" i="4"/>
  <c r="C27" i="4"/>
  <c r="AJ26" i="4"/>
  <c r="AF26" i="4"/>
  <c r="AE26" i="4"/>
  <c r="AE72" i="4" s="1"/>
  <c r="AD26" i="4"/>
  <c r="AC26" i="4"/>
  <c r="AC49" i="4" s="1"/>
  <c r="AB26" i="4"/>
  <c r="AB49" i="4" s="1"/>
  <c r="AA26" i="4"/>
  <c r="Z26" i="4"/>
  <c r="Y26" i="4"/>
  <c r="Y72" i="4" s="1"/>
  <c r="X26" i="4"/>
  <c r="W26" i="4"/>
  <c r="W72" i="4" s="1"/>
  <c r="V26" i="4"/>
  <c r="U26" i="4"/>
  <c r="U49" i="4" s="1"/>
  <c r="T26" i="4"/>
  <c r="T49" i="4" s="1"/>
  <c r="S26" i="4"/>
  <c r="R26" i="4"/>
  <c r="Q26" i="4"/>
  <c r="Q72" i="4" s="1"/>
  <c r="P26" i="4"/>
  <c r="O26" i="4"/>
  <c r="O72" i="4" s="1"/>
  <c r="N26" i="4"/>
  <c r="M26" i="4"/>
  <c r="M49" i="4" s="1"/>
  <c r="L26" i="4"/>
  <c r="L49" i="4" s="1"/>
  <c r="K26" i="4"/>
  <c r="J26" i="4"/>
  <c r="I26" i="4"/>
  <c r="I72" i="4" s="1"/>
  <c r="H26" i="4"/>
  <c r="G26" i="4"/>
  <c r="G72" i="4" s="1"/>
  <c r="F26" i="4"/>
  <c r="E26" i="4"/>
  <c r="E49" i="4" s="1"/>
  <c r="D26" i="4"/>
  <c r="D49" i="4" s="1"/>
  <c r="C26" i="4"/>
  <c r="AJ25" i="4"/>
  <c r="AF25" i="4"/>
  <c r="AF71" i="4" s="1"/>
  <c r="AE25" i="4"/>
  <c r="AD25" i="4"/>
  <c r="AE48" i="4" s="1"/>
  <c r="AC25" i="4"/>
  <c r="AB25" i="4"/>
  <c r="AB48" i="4" s="1"/>
  <c r="AA25" i="4"/>
  <c r="AA48" i="4" s="1"/>
  <c r="Z25" i="4"/>
  <c r="Y25" i="4"/>
  <c r="X25" i="4"/>
  <c r="X71" i="4" s="1"/>
  <c r="W25" i="4"/>
  <c r="V25" i="4"/>
  <c r="W48" i="4" s="1"/>
  <c r="U25" i="4"/>
  <c r="U71" i="4" s="1"/>
  <c r="T25" i="4"/>
  <c r="T48" i="4" s="1"/>
  <c r="S25" i="4"/>
  <c r="S48" i="4" s="1"/>
  <c r="R25" i="4"/>
  <c r="Q25" i="4"/>
  <c r="P25" i="4"/>
  <c r="P71" i="4" s="1"/>
  <c r="O25" i="4"/>
  <c r="N25" i="4"/>
  <c r="O48" i="4" s="1"/>
  <c r="M25" i="4"/>
  <c r="M71" i="4" s="1"/>
  <c r="L25" i="4"/>
  <c r="L48" i="4" s="1"/>
  <c r="K25" i="4"/>
  <c r="K48" i="4" s="1"/>
  <c r="J25" i="4"/>
  <c r="I25" i="4"/>
  <c r="H25" i="4"/>
  <c r="H71" i="4" s="1"/>
  <c r="G25" i="4"/>
  <c r="F25" i="4"/>
  <c r="G48" i="4" s="1"/>
  <c r="E25" i="4"/>
  <c r="E71" i="4" s="1"/>
  <c r="D25" i="4"/>
  <c r="D48" i="4" s="1"/>
  <c r="C25" i="4"/>
  <c r="AI24" i="4"/>
  <c r="AH24" i="4"/>
  <c r="AH70" i="4" s="1"/>
  <c r="AG24" i="4"/>
  <c r="AF24" i="4"/>
  <c r="AF47" i="4" s="1"/>
  <c r="AE24" i="4"/>
  <c r="AD24" i="4"/>
  <c r="AD47" i="4" s="1"/>
  <c r="AC24" i="4"/>
  <c r="AC47" i="4" s="1"/>
  <c r="AB24" i="4"/>
  <c r="AA24" i="4"/>
  <c r="Z24" i="4"/>
  <c r="Z70" i="4" s="1"/>
  <c r="Y24" i="4"/>
  <c r="X24" i="4"/>
  <c r="X47" i="4" s="1"/>
  <c r="W24" i="4"/>
  <c r="V24" i="4"/>
  <c r="V47" i="4" s="1"/>
  <c r="U24" i="4"/>
  <c r="U47" i="4" s="1"/>
  <c r="T24" i="4"/>
  <c r="S24" i="4"/>
  <c r="R24" i="4"/>
  <c r="R70" i="4" s="1"/>
  <c r="Q24" i="4"/>
  <c r="P24" i="4"/>
  <c r="P47" i="4" s="1"/>
  <c r="O24" i="4"/>
  <c r="N24" i="4"/>
  <c r="N47" i="4" s="1"/>
  <c r="M24" i="4"/>
  <c r="M47" i="4" s="1"/>
  <c r="L24" i="4"/>
  <c r="K24" i="4"/>
  <c r="J24" i="4"/>
  <c r="J70" i="4" s="1"/>
  <c r="I24" i="4"/>
  <c r="H24" i="4"/>
  <c r="H47" i="4" s="1"/>
  <c r="G24" i="4"/>
  <c r="G70" i="4" s="1"/>
  <c r="F24" i="4"/>
  <c r="F47" i="4" s="1"/>
  <c r="E24" i="4"/>
  <c r="E47" i="4" s="1"/>
  <c r="D24" i="4"/>
  <c r="C24" i="4"/>
  <c r="AF23" i="4"/>
  <c r="AF46" i="4" s="1"/>
  <c r="AE23" i="4"/>
  <c r="AD23" i="4"/>
  <c r="AD69" i="4" s="1"/>
  <c r="AC23" i="4"/>
  <c r="AC69" i="4" s="1"/>
  <c r="AB23" i="4"/>
  <c r="AA23" i="4"/>
  <c r="Z23" i="4"/>
  <c r="Z46" i="4" s="1"/>
  <c r="Y23" i="4"/>
  <c r="Y69" i="4" s="1"/>
  <c r="X23" i="4"/>
  <c r="Y46" i="4" s="1"/>
  <c r="W23" i="4"/>
  <c r="V23" i="4"/>
  <c r="V69" i="4" s="1"/>
  <c r="U23" i="4"/>
  <c r="U69" i="4" s="1"/>
  <c r="T23" i="4"/>
  <c r="S23" i="4"/>
  <c r="R23" i="4"/>
  <c r="R46" i="4" s="1"/>
  <c r="Q23" i="4"/>
  <c r="Q69" i="4" s="1"/>
  <c r="P23" i="4"/>
  <c r="Q46" i="4" s="1"/>
  <c r="O23" i="4"/>
  <c r="N23" i="4"/>
  <c r="N69" i="4" s="1"/>
  <c r="M23" i="4"/>
  <c r="M69" i="4" s="1"/>
  <c r="L23" i="4"/>
  <c r="K23" i="4"/>
  <c r="K46" i="4" s="1"/>
  <c r="J23" i="4"/>
  <c r="J46" i="4" s="1"/>
  <c r="I23" i="4"/>
  <c r="I69" i="4" s="1"/>
  <c r="H23" i="4"/>
  <c r="I46" i="4" s="1"/>
  <c r="G23" i="4"/>
  <c r="F23" i="4"/>
  <c r="F69" i="4" s="1"/>
  <c r="E23" i="4"/>
  <c r="E69" i="4" s="1"/>
  <c r="D23" i="4"/>
  <c r="C23" i="4"/>
  <c r="AG22" i="4"/>
  <c r="AG68" i="4" s="1"/>
  <c r="AF22" i="4"/>
  <c r="AE22" i="4"/>
  <c r="AE68" i="4" s="1"/>
  <c r="AD22" i="4"/>
  <c r="AC22" i="4"/>
  <c r="AC68" i="4" s="1"/>
  <c r="AB22" i="4"/>
  <c r="AB45" i="4" s="1"/>
  <c r="Z22" i="4"/>
  <c r="AA45" i="4" s="1"/>
  <c r="Y22" i="4"/>
  <c r="X22" i="4"/>
  <c r="X68" i="4" s="1"/>
  <c r="W22" i="4"/>
  <c r="V22" i="4"/>
  <c r="V68" i="4" s="1"/>
  <c r="U22" i="4"/>
  <c r="T22" i="4"/>
  <c r="T45" i="4" s="1"/>
  <c r="S22" i="4"/>
  <c r="R22" i="4"/>
  <c r="Q22" i="4"/>
  <c r="P22" i="4"/>
  <c r="P68" i="4" s="1"/>
  <c r="O22" i="4"/>
  <c r="N22" i="4"/>
  <c r="N68" i="4" s="1"/>
  <c r="M22" i="4"/>
  <c r="L22" i="4"/>
  <c r="L45" i="4" s="1"/>
  <c r="K22" i="4"/>
  <c r="K68" i="4" s="1"/>
  <c r="J22" i="4"/>
  <c r="I22" i="4"/>
  <c r="H22" i="4"/>
  <c r="H68" i="4" s="1"/>
  <c r="G22" i="4"/>
  <c r="F22" i="4"/>
  <c r="F68" i="4" s="1"/>
  <c r="E22" i="4"/>
  <c r="D22" i="4"/>
  <c r="D45" i="4" s="1"/>
  <c r="C22" i="4"/>
  <c r="AI21" i="4"/>
  <c r="AH21" i="4"/>
  <c r="AH67" i="4" s="1"/>
  <c r="AG21" i="4"/>
  <c r="AF21" i="4"/>
  <c r="AF67" i="4" s="1"/>
  <c r="AE21" i="4"/>
  <c r="AE44" i="4" s="1"/>
  <c r="AD21" i="4"/>
  <c r="AD44" i="4" s="1"/>
  <c r="AC21" i="4"/>
  <c r="AC44" i="4" s="1"/>
  <c r="AB21" i="4"/>
  <c r="AA21" i="4"/>
  <c r="Z21" i="4"/>
  <c r="Z67" i="4" s="1"/>
  <c r="Y21" i="4"/>
  <c r="X21" i="4"/>
  <c r="X67" i="4" s="1"/>
  <c r="W21" i="4"/>
  <c r="W44" i="4" s="1"/>
  <c r="V21" i="4"/>
  <c r="V44" i="4" s="1"/>
  <c r="U21" i="4"/>
  <c r="U44" i="4" s="1"/>
  <c r="T21" i="4"/>
  <c r="S21" i="4"/>
  <c r="R21" i="4"/>
  <c r="R67" i="4" s="1"/>
  <c r="Q21" i="4"/>
  <c r="P21" i="4"/>
  <c r="P67" i="4" s="1"/>
  <c r="O21" i="4"/>
  <c r="O44" i="4" s="1"/>
  <c r="N21" i="4"/>
  <c r="N44" i="4" s="1"/>
  <c r="M21" i="4"/>
  <c r="M44" i="4" s="1"/>
  <c r="L21" i="4"/>
  <c r="K21" i="4"/>
  <c r="J21" i="4"/>
  <c r="J67" i="4" s="1"/>
  <c r="I21" i="4"/>
  <c r="H21" i="4"/>
  <c r="H67" i="4" s="1"/>
  <c r="G21" i="4"/>
  <c r="G44" i="4" s="1"/>
  <c r="F21" i="4"/>
  <c r="F44" i="4" s="1"/>
  <c r="E21" i="4"/>
  <c r="E44" i="4" s="1"/>
  <c r="D21" i="4"/>
  <c r="C21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AF17" i="4"/>
  <c r="AI11" i="4"/>
  <c r="AJ36" i="4" s="1"/>
  <c r="AG11" i="4"/>
  <c r="AG59" i="4" s="1"/>
  <c r="AH10" i="4"/>
  <c r="AI58" i="4" s="1"/>
  <c r="AH9" i="4"/>
  <c r="AI57" i="4" s="1"/>
  <c r="AI7" i="4"/>
  <c r="AI26" i="4" s="1"/>
  <c r="AG7" i="4"/>
  <c r="AG55" i="4" s="1"/>
  <c r="AJ6" i="4"/>
  <c r="AJ54" i="4" s="1"/>
  <c r="AA5" i="4"/>
  <c r="AA20" i="4" s="1"/>
  <c r="V31" i="8" l="1"/>
  <c r="V21" i="8"/>
  <c r="V47" i="8"/>
  <c r="V37" i="8"/>
  <c r="V15" i="8"/>
  <c r="U45" i="4"/>
  <c r="P49" i="4"/>
  <c r="AE70" i="4"/>
  <c r="I67" i="4"/>
  <c r="Q67" i="4"/>
  <c r="Y67" i="4"/>
  <c r="AG67" i="4"/>
  <c r="G68" i="4"/>
  <c r="O68" i="4"/>
  <c r="W68" i="4"/>
  <c r="AF68" i="4"/>
  <c r="AI23" i="4"/>
  <c r="I47" i="4"/>
  <c r="Q47" i="4"/>
  <c r="Y47" i="4"/>
  <c r="AG47" i="4"/>
  <c r="G71" i="4"/>
  <c r="O71" i="4"/>
  <c r="W71" i="4"/>
  <c r="AE71" i="4"/>
  <c r="H72" i="4"/>
  <c r="P72" i="4"/>
  <c r="X72" i="4"/>
  <c r="AF72" i="4"/>
  <c r="I50" i="4"/>
  <c r="Q50" i="4"/>
  <c r="Y50" i="4"/>
  <c r="AI27" i="4"/>
  <c r="I74" i="4"/>
  <c r="Q74" i="4"/>
  <c r="Y74" i="4"/>
  <c r="AC45" i="4"/>
  <c r="W49" i="4"/>
  <c r="I51" i="4"/>
  <c r="AJ59" i="4"/>
  <c r="AA68" i="4"/>
  <c r="AJ23" i="4"/>
  <c r="AJ69" i="4" s="1"/>
  <c r="AJ73" i="4"/>
  <c r="X49" i="4"/>
  <c r="K51" i="4"/>
  <c r="K71" i="4"/>
  <c r="K67" i="4"/>
  <c r="S67" i="4"/>
  <c r="AA67" i="4"/>
  <c r="AI67" i="4"/>
  <c r="I68" i="4"/>
  <c r="Q68" i="4"/>
  <c r="Y68" i="4"/>
  <c r="K69" i="4"/>
  <c r="S69" i="4"/>
  <c r="AA69" i="4"/>
  <c r="K70" i="4"/>
  <c r="S70" i="4"/>
  <c r="AA70" i="4"/>
  <c r="AI70" i="4"/>
  <c r="I71" i="4"/>
  <c r="Q71" i="4"/>
  <c r="Y71" i="4"/>
  <c r="J49" i="4"/>
  <c r="R49" i="4"/>
  <c r="Z49" i="4"/>
  <c r="K73" i="4"/>
  <c r="S73" i="4"/>
  <c r="AA73" i="4"/>
  <c r="AA74" i="4"/>
  <c r="S46" i="4"/>
  <c r="AE49" i="4"/>
  <c r="Q51" i="4"/>
  <c r="D44" i="4"/>
  <c r="L44" i="4"/>
  <c r="T44" i="4"/>
  <c r="AB44" i="4"/>
  <c r="AJ21" i="4"/>
  <c r="AJ44" i="4" s="1"/>
  <c r="K45" i="4"/>
  <c r="S45" i="4"/>
  <c r="D69" i="4"/>
  <c r="L69" i="4"/>
  <c r="T69" i="4"/>
  <c r="AB69" i="4"/>
  <c r="E70" i="4"/>
  <c r="M70" i="4"/>
  <c r="U70" i="4"/>
  <c r="AC70" i="4"/>
  <c r="AJ24" i="4"/>
  <c r="J71" i="4"/>
  <c r="R71" i="4"/>
  <c r="Z71" i="4"/>
  <c r="K49" i="4"/>
  <c r="S49" i="4"/>
  <c r="AA49" i="4"/>
  <c r="D73" i="4"/>
  <c r="L73" i="4"/>
  <c r="T73" i="4"/>
  <c r="AB73" i="4"/>
  <c r="D74" i="4"/>
  <c r="L74" i="4"/>
  <c r="T74" i="4"/>
  <c r="AB74" i="4"/>
  <c r="AA46" i="4"/>
  <c r="AF49" i="4"/>
  <c r="S51" i="4"/>
  <c r="S71" i="4"/>
  <c r="G49" i="4"/>
  <c r="E50" i="4"/>
  <c r="Y51" i="4"/>
  <c r="AH34" i="4"/>
  <c r="E45" i="4"/>
  <c r="O70" i="4"/>
  <c r="G67" i="4"/>
  <c r="O67" i="4"/>
  <c r="W67" i="4"/>
  <c r="AE67" i="4"/>
  <c r="E68" i="4"/>
  <c r="M68" i="4"/>
  <c r="U68" i="4"/>
  <c r="AD68" i="4"/>
  <c r="G69" i="4"/>
  <c r="O69" i="4"/>
  <c r="W69" i="4"/>
  <c r="AE69" i="4"/>
  <c r="G47" i="4"/>
  <c r="O47" i="4"/>
  <c r="W47" i="4"/>
  <c r="AE47" i="4"/>
  <c r="E48" i="4"/>
  <c r="M48" i="4"/>
  <c r="U48" i="4"/>
  <c r="AC48" i="4"/>
  <c r="F72" i="4"/>
  <c r="N72" i="4"/>
  <c r="V72" i="4"/>
  <c r="AD72" i="4"/>
  <c r="G50" i="4"/>
  <c r="O50" i="4"/>
  <c r="W50" i="4"/>
  <c r="AE50" i="4"/>
  <c r="G51" i="4"/>
  <c r="O51" i="4"/>
  <c r="W51" i="4"/>
  <c r="AE51" i="4"/>
  <c r="M45" i="4"/>
  <c r="O49" i="4"/>
  <c r="U50" i="4"/>
  <c r="W70" i="4"/>
  <c r="AC71" i="4"/>
  <c r="AJ49" i="4"/>
  <c r="AG27" i="4"/>
  <c r="AA30" i="4"/>
  <c r="AI34" i="4"/>
  <c r="H44" i="4"/>
  <c r="P44" i="4"/>
  <c r="X44" i="4"/>
  <c r="AF44" i="4"/>
  <c r="F45" i="4"/>
  <c r="N45" i="4"/>
  <c r="V45" i="4"/>
  <c r="AD45" i="4"/>
  <c r="D46" i="4"/>
  <c r="L46" i="4"/>
  <c r="T46" i="4"/>
  <c r="AB46" i="4"/>
  <c r="AJ46" i="4"/>
  <c r="J47" i="4"/>
  <c r="R47" i="4"/>
  <c r="Z47" i="4"/>
  <c r="AH47" i="4"/>
  <c r="H48" i="4"/>
  <c r="P48" i="4"/>
  <c r="X48" i="4"/>
  <c r="AF48" i="4"/>
  <c r="F49" i="4"/>
  <c r="N49" i="4"/>
  <c r="V49" i="4"/>
  <c r="AD49" i="4"/>
  <c r="D50" i="4"/>
  <c r="L50" i="4"/>
  <c r="T50" i="4"/>
  <c r="AB50" i="4"/>
  <c r="AJ50" i="4"/>
  <c r="J51" i="4"/>
  <c r="R51" i="4"/>
  <c r="Z51" i="4"/>
  <c r="D67" i="4"/>
  <c r="L67" i="4"/>
  <c r="T67" i="4"/>
  <c r="AB67" i="4"/>
  <c r="AJ67" i="4"/>
  <c r="J68" i="4"/>
  <c r="R68" i="4"/>
  <c r="Z68" i="4"/>
  <c r="H69" i="4"/>
  <c r="P69" i="4"/>
  <c r="X69" i="4"/>
  <c r="AF69" i="4"/>
  <c r="F70" i="4"/>
  <c r="N70" i="4"/>
  <c r="V70" i="4"/>
  <c r="AD70" i="4"/>
  <c r="D71" i="4"/>
  <c r="L71" i="4"/>
  <c r="T71" i="4"/>
  <c r="AB71" i="4"/>
  <c r="AJ71" i="4"/>
  <c r="J72" i="4"/>
  <c r="R72" i="4"/>
  <c r="Z72" i="4"/>
  <c r="H73" i="4"/>
  <c r="P73" i="4"/>
  <c r="X73" i="4"/>
  <c r="AF73" i="4"/>
  <c r="F74" i="4"/>
  <c r="N74" i="4"/>
  <c r="V74" i="4"/>
  <c r="AD74" i="4"/>
  <c r="AH35" i="4"/>
  <c r="AA43" i="4"/>
  <c r="I44" i="4"/>
  <c r="Q44" i="4"/>
  <c r="Y44" i="4"/>
  <c r="AG44" i="4"/>
  <c r="G45" i="4"/>
  <c r="O45" i="4"/>
  <c r="W45" i="4"/>
  <c r="AE45" i="4"/>
  <c r="E46" i="4"/>
  <c r="M46" i="4"/>
  <c r="U46" i="4"/>
  <c r="AC46" i="4"/>
  <c r="K47" i="4"/>
  <c r="S47" i="4"/>
  <c r="AA47" i="4"/>
  <c r="AI47" i="4"/>
  <c r="I48" i="4"/>
  <c r="Q48" i="4"/>
  <c r="Y48" i="4"/>
  <c r="AJ55" i="4"/>
  <c r="E67" i="4"/>
  <c r="M67" i="4"/>
  <c r="U67" i="4"/>
  <c r="AC67" i="4"/>
  <c r="K72" i="4"/>
  <c r="S72" i="4"/>
  <c r="AA72" i="4"/>
  <c r="I73" i="4"/>
  <c r="Q73" i="4"/>
  <c r="Y73" i="4"/>
  <c r="G74" i="4"/>
  <c r="O74" i="4"/>
  <c r="W74" i="4"/>
  <c r="AE74" i="4"/>
  <c r="AB5" i="4"/>
  <c r="AG25" i="4"/>
  <c r="AG32" i="4"/>
  <c r="AI35" i="4"/>
  <c r="AG36" i="4"/>
  <c r="J44" i="4"/>
  <c r="R44" i="4"/>
  <c r="Z44" i="4"/>
  <c r="AH44" i="4"/>
  <c r="H45" i="4"/>
  <c r="P45" i="4"/>
  <c r="X45" i="4"/>
  <c r="AF45" i="4"/>
  <c r="F46" i="4"/>
  <c r="N46" i="4"/>
  <c r="V46" i="4"/>
  <c r="AD46" i="4"/>
  <c r="D47" i="4"/>
  <c r="L47" i="4"/>
  <c r="T47" i="4"/>
  <c r="AB47" i="4"/>
  <c r="AJ47" i="4"/>
  <c r="J48" i="4"/>
  <c r="R48" i="4"/>
  <c r="Z48" i="4"/>
  <c r="F50" i="4"/>
  <c r="N50" i="4"/>
  <c r="V50" i="4"/>
  <c r="AD50" i="4"/>
  <c r="D51" i="4"/>
  <c r="L51" i="4"/>
  <c r="T51" i="4"/>
  <c r="AB51" i="4"/>
  <c r="F67" i="4"/>
  <c r="N67" i="4"/>
  <c r="V67" i="4"/>
  <c r="AD67" i="4"/>
  <c r="D68" i="4"/>
  <c r="L68" i="4"/>
  <c r="T68" i="4"/>
  <c r="AB68" i="4"/>
  <c r="J69" i="4"/>
  <c r="R69" i="4"/>
  <c r="Z69" i="4"/>
  <c r="H70" i="4"/>
  <c r="P70" i="4"/>
  <c r="X70" i="4"/>
  <c r="AF70" i="4"/>
  <c r="F71" i="4"/>
  <c r="N71" i="4"/>
  <c r="V71" i="4"/>
  <c r="AD71" i="4"/>
  <c r="D72" i="4"/>
  <c r="L72" i="4"/>
  <c r="T72" i="4"/>
  <c r="AB72" i="4"/>
  <c r="AJ72" i="4"/>
  <c r="J73" i="4"/>
  <c r="R73" i="4"/>
  <c r="Z73" i="4"/>
  <c r="H74" i="4"/>
  <c r="P74" i="4"/>
  <c r="X74" i="4"/>
  <c r="AF74" i="4"/>
  <c r="AH11" i="4"/>
  <c r="AI22" i="4"/>
  <c r="AG28" i="4"/>
  <c r="AJ31" i="4"/>
  <c r="K44" i="4"/>
  <c r="S44" i="4"/>
  <c r="AA44" i="4"/>
  <c r="AI44" i="4"/>
  <c r="I45" i="4"/>
  <c r="Q45" i="4"/>
  <c r="Y45" i="4"/>
  <c r="AG45" i="4"/>
  <c r="G46" i="4"/>
  <c r="O46" i="4"/>
  <c r="W46" i="4"/>
  <c r="AE46" i="4"/>
  <c r="I49" i="4"/>
  <c r="Q49" i="4"/>
  <c r="Y49" i="4"/>
  <c r="E51" i="4"/>
  <c r="M51" i="4"/>
  <c r="U51" i="4"/>
  <c r="AC51" i="4"/>
  <c r="AH57" i="4"/>
  <c r="I70" i="4"/>
  <c r="Q70" i="4"/>
  <c r="Y70" i="4"/>
  <c r="AG70" i="4"/>
  <c r="E72" i="4"/>
  <c r="M72" i="4"/>
  <c r="U72" i="4"/>
  <c r="AC72" i="4"/>
  <c r="AJ22" i="4"/>
  <c r="AG23" i="4"/>
  <c r="AI25" i="4"/>
  <c r="J45" i="4"/>
  <c r="R45" i="4"/>
  <c r="Z45" i="4"/>
  <c r="H46" i="4"/>
  <c r="P46" i="4"/>
  <c r="X46" i="4"/>
  <c r="AA53" i="4"/>
  <c r="AG26" i="4"/>
  <c r="AI28" i="4"/>
  <c r="AJ51" i="4" s="1"/>
  <c r="AJ32" i="4"/>
  <c r="AH58" i="4"/>
  <c r="AA66" i="4"/>
  <c r="AH7" i="4"/>
  <c r="AI32" i="4" s="1"/>
  <c r="F48" i="4"/>
  <c r="N48" i="4"/>
  <c r="V48" i="4"/>
  <c r="AD48" i="4"/>
  <c r="J50" i="4"/>
  <c r="R50" i="4"/>
  <c r="Z50" i="4"/>
  <c r="D70" i="4"/>
  <c r="L70" i="4"/>
  <c r="T70" i="4"/>
  <c r="AB70" i="4"/>
  <c r="AJ70" i="4"/>
  <c r="F73" i="4"/>
  <c r="N73" i="4"/>
  <c r="V73" i="4"/>
  <c r="AD73" i="4"/>
  <c r="AH59" i="4" l="1"/>
  <c r="AH23" i="4"/>
  <c r="AH28" i="4"/>
  <c r="AI74" i="4" s="1"/>
  <c r="AH36" i="4"/>
  <c r="AH27" i="4"/>
  <c r="AG71" i="4"/>
  <c r="AG48" i="4"/>
  <c r="AI59" i="4"/>
  <c r="AB20" i="4"/>
  <c r="AB66" i="4"/>
  <c r="AB53" i="4"/>
  <c r="AC5" i="4"/>
  <c r="AB43" i="4"/>
  <c r="AB30" i="4"/>
  <c r="AI55" i="4"/>
  <c r="AG72" i="4"/>
  <c r="AG49" i="4"/>
  <c r="AI36" i="4"/>
  <c r="AJ74" i="4"/>
  <c r="AG46" i="4"/>
  <c r="AG69" i="4"/>
  <c r="AH55" i="4"/>
  <c r="AH26" i="4"/>
  <c r="AH32" i="4"/>
  <c r="AH25" i="4"/>
  <c r="AI48" i="4" s="1"/>
  <c r="AH22" i="4"/>
  <c r="AJ45" i="4"/>
  <c r="AJ68" i="4"/>
  <c r="AG51" i="4"/>
  <c r="AG74" i="4"/>
  <c r="AG50" i="4"/>
  <c r="AG73" i="4"/>
  <c r="AI45" i="4"/>
  <c r="AI68" i="4"/>
  <c r="AJ48" i="4"/>
  <c r="AH45" i="4" l="1"/>
  <c r="AH68" i="4"/>
  <c r="AH71" i="4"/>
  <c r="AH48" i="4"/>
  <c r="AI71" i="4"/>
  <c r="AI50" i="4"/>
  <c r="AH50" i="4"/>
  <c r="AH73" i="4"/>
  <c r="AI73" i="4"/>
  <c r="AC66" i="4"/>
  <c r="AC53" i="4"/>
  <c r="AD5" i="4"/>
  <c r="AC43" i="4"/>
  <c r="AC30" i="4"/>
  <c r="AC20" i="4"/>
  <c r="AH49" i="4"/>
  <c r="AH72" i="4"/>
  <c r="AI72" i="4"/>
  <c r="AI49" i="4"/>
  <c r="AH74" i="4"/>
  <c r="AH51" i="4"/>
  <c r="AI46" i="4"/>
  <c r="AH46" i="4"/>
  <c r="AH69" i="4"/>
  <c r="AI69" i="4"/>
  <c r="AI51" i="4"/>
  <c r="AD53" i="4" l="1"/>
  <c r="AE5" i="4"/>
  <c r="AD43" i="4"/>
  <c r="AD30" i="4"/>
  <c r="AD20" i="4"/>
  <c r="AD66" i="4"/>
  <c r="AF5" i="4" l="1"/>
  <c r="AE43" i="4"/>
  <c r="AE30" i="4"/>
  <c r="AE20" i="4"/>
  <c r="AE66" i="4"/>
  <c r="AE53" i="4"/>
  <c r="AG5" i="4" l="1"/>
  <c r="AF43" i="4"/>
  <c r="AF30" i="4"/>
  <c r="AF20" i="4"/>
  <c r="AF66" i="4"/>
  <c r="AF53" i="4"/>
  <c r="AG43" i="4" l="1"/>
  <c r="AG30" i="4"/>
  <c r="AG20" i="4"/>
  <c r="AG66" i="4"/>
  <c r="AG53" i="4"/>
  <c r="AH5" i="4"/>
  <c r="AH30" i="4" l="1"/>
  <c r="AH20" i="4"/>
  <c r="AH66" i="4"/>
  <c r="AH53" i="4"/>
  <c r="AI5" i="4"/>
  <c r="AH43" i="4"/>
  <c r="AI20" i="4" l="1"/>
  <c r="AI66" i="4"/>
  <c r="AI53" i="4"/>
  <c r="AJ5" i="4"/>
  <c r="AI43" i="4"/>
  <c r="AI30" i="4"/>
  <c r="AJ20" i="4" l="1"/>
  <c r="AJ66" i="4"/>
  <c r="AJ53" i="4"/>
  <c r="AJ43" i="4"/>
  <c r="AJ3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tc={57A595AF-0165-4719-A66A-5601472D9741}</author>
  </authors>
  <commentList>
    <comment ref="V13" authorId="0" shapeId="0" xr:uid="{57A595AF-0165-4719-A66A-5601472D9741}">
      <text>
        <t>[Threaded comment]
Your version of Excel allows you to read this threaded comment; however, any edits to it will get removed if the file is opened in a newer version of Excel. Learn more: https://go.microsoft.com/fwlink/?linkid=870924
Comment:
    Brazil and Italy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V6" authorId="0" shapeId="0" xr:uid="{A87D7C75-D428-4CD0-8EAC-426F1A0389EB}">
      <text>
        <r>
          <rPr>
            <sz val="10"/>
            <color rgb="FF000000"/>
            <rFont val="Arial"/>
            <family val="2"/>
          </rPr>
          <t>======
ID#AAAAHnqkBlk
Steve Loxton    (2021-01-17 22:16:51)
Mar-20 MRR benefited by ~A$348K from the depreciation in the AUD between Dec-19 and Mar-20.</t>
        </r>
      </text>
    </comment>
    <comment ref="W6" authorId="0" shapeId="0" xr:uid="{FDBD8534-C804-4927-832E-3099077E820A}">
      <text>
        <r>
          <rPr>
            <sz val="10"/>
            <color rgb="FF000000"/>
            <rFont val="Arial"/>
            <family val="2"/>
          </rPr>
          <t>======
ID#AAAAHnqkBlc
Steve Loxton    (2021-01-17 22:16:15)
Jun-20 MRR was adversely impacted by ~A$424K from the appreciation in the AUD between Mar-20 and Jun-20.</t>
        </r>
      </text>
    </comment>
    <comment ref="X6" authorId="0" shapeId="0" xr:uid="{92F2796B-E425-4206-A8B9-8BFFA7E6143F}">
      <text>
        <r>
          <rPr>
            <sz val="10"/>
            <color rgb="FF000000"/>
            <rFont val="Arial"/>
            <family val="2"/>
          </rPr>
          <t>======
ID#AAAAHnqkBk8
Steve Loxton    (2021-01-17 22:15:11)
Sep-20 MRR was adversely impacted by ~A$155K from the appreciation in the AUD between Jun-20 and Sep-20.</t>
        </r>
      </text>
    </comment>
    <comment ref="Y6" authorId="0" shapeId="0" xr:uid="{3863FFD0-FDB3-4F3E-A808-577C128A252C}">
      <text>
        <r>
          <rPr>
            <sz val="10"/>
            <color rgb="FF000000"/>
            <rFont val="Arial"/>
            <family val="2"/>
          </rPr>
          <t>======
ID#AAAAHnqkBkw
Steve Loxton    (2021-01-17 22:14:47)
Dec-20 MRR was adversely impacted by ~A$139K from the appreciation in the AUD between Sep-20 and Dec-20.</t>
        </r>
      </text>
    </comment>
    <comment ref="Z6" authorId="0" shapeId="0" xr:uid="{F57029E8-BF55-4018-9C55-6F6681C4C92B}">
      <text>
        <r>
          <rPr>
            <sz val="10"/>
            <color rgb="FF000000"/>
            <rFont val="Arial"/>
            <family val="2"/>
          </rPr>
          <t>======
ID#AAAAMAvP9X8
Steve Loxton    (2021-04-20 05:50:58)
Mar-21 MRR was adversely impacted by ~A$130K from the appreciation in the AUD between Dec-20 and Mar-21.</t>
        </r>
      </text>
    </comment>
    <comment ref="O14" authorId="0" shapeId="0" xr:uid="{7139E931-16D9-4D06-A210-227742F880D0}">
      <text>
        <r>
          <rPr>
            <sz val="10"/>
            <color rgb="FF000000"/>
            <rFont val="Arial"/>
            <family val="2"/>
          </rPr>
          <t>======
ID#AAAAGxNQvRg
    (2020-07-30 02:20:46)
Not reported prior</t>
        </r>
      </text>
    </comment>
    <comment ref="O15" authorId="0" shapeId="0" xr:uid="{1D4BB46B-C207-42E1-AACF-B1674E40B7AF}">
      <text>
        <r>
          <rPr>
            <sz val="10"/>
            <color rgb="FF000000"/>
            <rFont val="Arial"/>
            <family val="2"/>
          </rPr>
          <t>======
ID#AAAAGxNQvRk
    (2020-07-30 02:20:46)
Not reported prior</t>
        </r>
      </text>
    </comment>
    <comment ref="O17" authorId="0" shapeId="0" xr:uid="{990A7A3F-C1A0-41B1-9E73-F5B61A0218D6}">
      <text>
        <r>
          <rPr>
            <sz val="10"/>
            <color rgb="FF000000"/>
            <rFont val="Arial"/>
            <family val="2"/>
          </rPr>
          <t>======
ID#AAAAGxNQvRo
    (2020-07-30 02:20:46)
Prior to Jun-18 we reported Metro's which changed to Cities from Jun onwards</t>
        </r>
      </text>
    </comment>
    <comment ref="Y18" authorId="0" shapeId="0" xr:uid="{216E332C-84DD-436A-8249-7BE47357724C}">
      <text>
        <r>
          <rPr>
            <sz val="10"/>
            <color rgb="FF000000"/>
            <rFont val="Arial"/>
            <family val="2"/>
          </rPr>
          <t>======
ID#AAAALBcAufs
Steve Loxton    (2021-01-04 22:50:12)
No longer in Austria after turning off DC in Vienna</t>
        </r>
      </text>
    </comment>
    <comment ref="V31" authorId="0" shapeId="0" xr:uid="{AE986D91-1FB6-4A9B-9365-399E66BF84AA}">
      <text>
        <r>
          <rPr>
            <sz val="10"/>
            <color rgb="FF000000"/>
            <rFont val="Arial"/>
            <family val="2"/>
          </rPr>
          <t>======
ID#AAAAHnqkBl4
Steve Loxton    (2021-01-17 22:20:15)
Mar-20 MRR benefited by ~A$348K from the depreciation in the AUD between Dec-19 and Mar-20.</t>
        </r>
      </text>
    </comment>
    <comment ref="W31" authorId="0" shapeId="0" xr:uid="{C11DA30A-B281-48B3-9A38-2F6C3B57AA40}">
      <text>
        <r>
          <rPr>
            <sz val="10"/>
            <color rgb="FF000000"/>
            <rFont val="Arial"/>
            <family val="2"/>
          </rPr>
          <t>======
ID#AAAAHnqkBl8
Steve Loxton    (2021-01-17 22:20:40)
Jun-20 MRR was adversely impacted by ~A$424K from the appreciation in the AUD between Mar-20 and Jun-20.</t>
        </r>
      </text>
    </comment>
    <comment ref="X31" authorId="0" shapeId="0" xr:uid="{7FA66698-1FE1-4F6B-8BD8-A8BF0307A0E2}">
      <text>
        <r>
          <rPr>
            <sz val="10"/>
            <color rgb="FF000000"/>
            <rFont val="Arial"/>
            <family val="2"/>
          </rPr>
          <t>======
ID#AAAAHnqkBmE
Steve Loxton    (2021-01-17 22:21:02)
Dec-20 MRR was adversely impacted by ~A$139K from the appreciation in the AUD between Sep-20 and Dec-20.</t>
        </r>
      </text>
    </comment>
    <comment ref="Y31" authorId="0" shapeId="0" xr:uid="{8C6E6E19-CADD-47B6-8F20-C7C18AB812B4}">
      <text>
        <r>
          <rPr>
            <sz val="10"/>
            <color rgb="FF000000"/>
            <rFont val="Arial"/>
            <family val="2"/>
          </rPr>
          <t>======
ID#AAAAHnqkBmI
Steve Loxton    (2021-01-17 22:21:16)
Dec-20 MRR was adversely impacted by ~A$139K from the appreciation in the AUD between Sep-20 and Dec-20.</t>
        </r>
      </text>
    </comment>
    <comment ref="Z31" authorId="0" shapeId="0" xr:uid="{733BAF6E-90BA-4F33-ADFE-922F5939D476}">
      <text>
        <r>
          <rPr>
            <sz val="10"/>
            <color rgb="FF000000"/>
            <rFont val="Arial"/>
            <family val="2"/>
          </rPr>
          <t>======
ID#AAAAL_RBb7w
Steve Loxton    (2021-04-18 05:07:11)
Mar-21 MRR was adversely impacted by ~A$130K from the appreciation in the AUD between Dec-20 and Mar-21.</t>
        </r>
      </text>
    </comment>
  </commentList>
</comments>
</file>

<file path=xl/sharedStrings.xml><?xml version="1.0" encoding="utf-8"?>
<sst xmlns="http://schemas.openxmlformats.org/spreadsheetml/2006/main" count="127" uniqueCount="36">
  <si>
    <t>Megaport Limited</t>
  </si>
  <si>
    <t>Summary KPIs &amp; Metrics</t>
  </si>
  <si>
    <t>GROUP</t>
  </si>
  <si>
    <t>Reported KPIs</t>
  </si>
  <si>
    <t>Monthly Recurring Revenue</t>
  </si>
  <si>
    <t>Ports</t>
  </si>
  <si>
    <t>MCR</t>
  </si>
  <si>
    <t>Total Services (including Ports)</t>
  </si>
  <si>
    <t>Installed DCs</t>
  </si>
  <si>
    <t>Enabled DCs</t>
  </si>
  <si>
    <t>Unique DC operators</t>
  </si>
  <si>
    <t>Cloud onramps</t>
  </si>
  <si>
    <t>Customers</t>
  </si>
  <si>
    <t>Cities</t>
  </si>
  <si>
    <t>Countries</t>
  </si>
  <si>
    <t>Calculated KPIs</t>
  </si>
  <si>
    <t>Ports / Installed DC</t>
  </si>
  <si>
    <t>Ports / Customer</t>
  </si>
  <si>
    <t>Services / Customer</t>
  </si>
  <si>
    <t>Services / Port</t>
  </si>
  <si>
    <t>Net movement in Reported KPIs</t>
  </si>
  <si>
    <t>Net movement in Calculated KPIs</t>
  </si>
  <si>
    <t>Percentage change in Reported KPIs</t>
  </si>
  <si>
    <t>Percentage movement in Calculated KPIs</t>
  </si>
  <si>
    <t>MVE</t>
  </si>
  <si>
    <t>Customer Ports</t>
  </si>
  <si>
    <t>Annual Recurring Revenue</t>
  </si>
  <si>
    <t>ARR / Port</t>
  </si>
  <si>
    <t>ARR / Service</t>
  </si>
  <si>
    <t>ARR / Customer</t>
  </si>
  <si>
    <t>From 2Q FY24, we have moved to revenue-generating KPIs</t>
  </si>
  <si>
    <t>Summary Revenue-generating KPIs &amp; Metrics</t>
  </si>
  <si>
    <t>Customer Logos</t>
  </si>
  <si>
    <t>Total Services</t>
  </si>
  <si>
    <t>Net Revenue Retention</t>
  </si>
  <si>
    <t>Large Customers &gt;=$100k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</si>
</sst>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&quot;-&quot;yy"/>
    <numFmt numFmtId="165" formatCode="#,##0.0"/>
    <numFmt numFmtId="166" formatCode="#,##0;[Red]\(#,##0\);&quot;-&quot;"/>
    <numFmt numFmtId="167" formatCode="0.00%;[Red]\(0.00%\);&quot;-&quot;"/>
  </numFmts>
  <fonts count="9" x14ac:knownFonts="1">
    <font>
      <sz val="10"/>
      <color rgb="FF000000"/>
      <name val="Arial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3" fontId="0" fillId="0" borderId="0" xfId="0" applyNumberFormat="1"/>
    <xf numFmtId="165" fontId="2" fillId="0" borderId="0" xfId="0" applyNumberFormat="1" applyFont="1"/>
    <xf numFmtId="9" fontId="2" fillId="0" borderId="0" xfId="0" applyNumberFormat="1" applyFont="1"/>
    <xf numFmtId="166" fontId="0" fillId="0" borderId="0" xfId="0" applyNumberFormat="1"/>
    <xf numFmtId="166" fontId="2" fillId="0" borderId="0" xfId="0" applyNumberFormat="1" applyFont="1"/>
    <xf numFmtId="166" fontId="4" fillId="0" borderId="0" xfId="0" applyNumberFormat="1" applyFont="1"/>
    <xf numFmtId="166" fontId="5" fillId="0" borderId="0" xfId="0" applyNumberFormat="1" applyFont="1"/>
    <xf numFmtId="0" fontId="7" fillId="0" borderId="0" xfId="0" applyFont="1"/>
    <xf numFmtId="167" fontId="0" fillId="0" borderId="0" xfId="0" applyNumberFormat="1"/>
    <xf numFmtId="3" fontId="6" fillId="0" borderId="0" xfId="0" applyNumberFormat="1" applyFont="1"/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9" fontId="2" fillId="0" borderId="0" xfId="2" applyFont="1"/>
    <xf numFmtId="9" fontId="0" fillId="0" borderId="0" xfId="2" applyFont="1"/>
    <xf numFmtId="164" fontId="4" fillId="0" borderId="0" xfId="0" applyNumberFormat="1" applyFont="1" applyAlignment="1">
      <alignment horizontal="right" vertical="top"/>
    </xf>
    <xf numFmtId="9" fontId="6" fillId="0" borderId="0" xfId="2" applyFont="1" applyFill="1"/>
  </cellXfs>
  <cellStyles count="3">
    <cellStyle name="Normal" xfId="0" builtinId="0"/>
    <cellStyle name="Percent" xfId="2" builtinId="5"/>
    <cellStyle name="Percent 2" xfId="1" xr:uid="{5BB1CC5B-15C8-4F5B-BFBC-765F5D6220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9" Type="http://schemas.openxmlformats.org/officeDocument/2006/relationships/calcChain" Target="calcChain.xml"/><Relationship Id="rId14" Type="http://customschemas.google.com/relationships/workbookmetadata" Target="metadata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yle Gibson" id="{5FD27A9B-AF7B-4628-8229-363B8F80A163}" userId="S::kyle.gibson@megaport.com::38438fcf-86df-4cf4-87ae-323a270bbcdc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13" dT="2025-01-16T06:04:02.99" personId="{5FD27A9B-AF7B-4628-8229-363B8F80A163}" id="{57A595AF-0165-4719-A66A-5601472D9741}">
    <text>Brazil and Italy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7EC17-74DD-4B81-9B25-761F5E9CF092}">
  <sheetPr>
    <tabColor rgb="FFFFFF00"/>
    <outlinePr summaryBelow="0" summaryRight="0"/>
  </sheetPr>
  <dimension ref="A1:AE983"/>
  <sheetViews>
    <sheetView tabSelected="1" zoomScale="85" zoomScaleNormal="85" workbookViewId="0">
      <pane xSplit="2" ySplit="5" topLeftCell="Q6" activePane="bottomRight" state="frozen"/>
      <selection pane="topRight" activeCell="C1" sqref="C1"/>
      <selection pane="bottomLeft" activeCell="A6" sqref="A6"/>
      <selection pane="bottomRight" activeCell="V11" sqref="V11"/>
    </sheetView>
  </sheetViews>
  <sheetFormatPr defaultColWidth="14.453125" defaultRowHeight="15" customHeight="1" outlineLevelRow="1" x14ac:dyDescent="0.25"/>
  <cols>
    <col min="1" max="1" width="3.26953125" customWidth="1"/>
    <col min="2" max="2" width="40.81640625" bestFit="1" customWidth="1"/>
    <col min="3" max="13" width="14.453125" customWidth="1"/>
  </cols>
  <sheetData>
    <row r="1" spans="1:31" ht="15.75" customHeight="1" x14ac:dyDescent="0.4">
      <c r="A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O1" s="8"/>
      <c r="P1" s="8"/>
      <c r="Q1" s="8"/>
      <c r="R1" s="8"/>
      <c r="S1" s="8"/>
      <c r="T1" s="8"/>
      <c r="U1" s="8"/>
      <c r="V1" s="8"/>
      <c r="W1" s="8"/>
    </row>
    <row r="2" spans="1:31" ht="15.75" customHeight="1" x14ac:dyDescent="0.35">
      <c r="A2" s="3" t="s">
        <v>31</v>
      </c>
      <c r="C2" s="2"/>
      <c r="D2" s="2"/>
      <c r="E2" s="2"/>
      <c r="F2" s="2"/>
      <c r="G2" s="2"/>
      <c r="H2" s="2"/>
      <c r="I2" s="2"/>
      <c r="J2" s="2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21"/>
    </row>
    <row r="3" spans="1:31" s="11" customFormat="1" ht="15.75" customHeight="1" x14ac:dyDescent="0.3">
      <c r="A3" s="13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31" ht="15.75" customHeight="1" x14ac:dyDescent="0.35">
      <c r="A4" s="3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31" s="19" customFormat="1" ht="33" customHeight="1" x14ac:dyDescent="0.25">
      <c r="A5" s="18" t="s">
        <v>3</v>
      </c>
      <c r="B5" s="22"/>
      <c r="C5" s="22">
        <v>42185</v>
      </c>
      <c r="D5" s="22">
        <v>42369</v>
      </c>
      <c r="E5" s="22">
        <v>42551</v>
      </c>
      <c r="F5" s="22">
        <v>42735</v>
      </c>
      <c r="G5" s="22">
        <v>42916</v>
      </c>
      <c r="H5" s="22">
        <v>43100</v>
      </c>
      <c r="I5" s="22">
        <v>43281</v>
      </c>
      <c r="J5" s="22">
        <v>43465</v>
      </c>
      <c r="K5" s="22">
        <v>43646</v>
      </c>
      <c r="L5" s="22">
        <v>43830</v>
      </c>
      <c r="M5" s="22">
        <v>44012</v>
      </c>
      <c r="N5" s="22">
        <v>44185</v>
      </c>
      <c r="O5" s="22">
        <f>EOMONTH(N5,6)</f>
        <v>44377</v>
      </c>
      <c r="P5" s="22">
        <f t="shared" ref="P5:W5" si="0">EOMONTH(O5,6)</f>
        <v>44561</v>
      </c>
      <c r="Q5" s="22">
        <f t="shared" si="0"/>
        <v>44742</v>
      </c>
      <c r="R5" s="22">
        <f t="shared" si="0"/>
        <v>44926</v>
      </c>
      <c r="S5" s="22">
        <f t="shared" si="0"/>
        <v>45107</v>
      </c>
      <c r="T5" s="22">
        <f t="shared" si="0"/>
        <v>45291</v>
      </c>
      <c r="U5" s="22">
        <f t="shared" si="0"/>
        <v>45473</v>
      </c>
      <c r="V5" s="22">
        <f t="shared" si="0"/>
        <v>45657</v>
      </c>
      <c r="W5" s="22">
        <f t="shared" si="0"/>
        <v>45838</v>
      </c>
    </row>
    <row r="6" spans="1:31" ht="15.75" customHeight="1" x14ac:dyDescent="0.3">
      <c r="A6" s="4"/>
      <c r="B6" s="2" t="s">
        <v>26</v>
      </c>
      <c r="C6" s="2">
        <v>2052</v>
      </c>
      <c r="D6" s="2">
        <v>2652</v>
      </c>
      <c r="E6" s="2">
        <v>3696</v>
      </c>
      <c r="F6" s="2">
        <v>10908</v>
      </c>
      <c r="G6" s="6">
        <v>14640</v>
      </c>
      <c r="H6" s="6">
        <v>19164</v>
      </c>
      <c r="I6" s="6">
        <v>23820</v>
      </c>
      <c r="J6" s="6">
        <v>32592</v>
      </c>
      <c r="K6" s="6">
        <v>43308</v>
      </c>
      <c r="L6" s="6">
        <v>54612</v>
      </c>
      <c r="M6" s="6">
        <v>67812</v>
      </c>
      <c r="N6" s="6">
        <v>75012</v>
      </c>
      <c r="O6" s="11">
        <v>89844</v>
      </c>
      <c r="P6" s="6">
        <v>109884</v>
      </c>
      <c r="Q6" s="6">
        <v>128340</v>
      </c>
      <c r="R6" s="6">
        <v>148296</v>
      </c>
      <c r="S6" s="6">
        <v>178612.75200000001</v>
      </c>
      <c r="T6" s="6">
        <v>191723.076</v>
      </c>
      <c r="U6" s="6">
        <f>16994045*12/1000</f>
        <v>203928.54</v>
      </c>
      <c r="V6" s="17">
        <v>226585</v>
      </c>
      <c r="W6" s="17">
        <v>243835</v>
      </c>
      <c r="X6" s="8"/>
      <c r="Y6" s="8"/>
    </row>
    <row r="7" spans="1:31" ht="15.75" customHeight="1" x14ac:dyDescent="0.3">
      <c r="A7" s="4"/>
      <c r="B7" s="2" t="s">
        <v>34</v>
      </c>
      <c r="C7" s="2"/>
      <c r="D7" s="2"/>
      <c r="E7" s="2"/>
      <c r="F7" s="2"/>
      <c r="G7" s="6"/>
      <c r="H7" s="6"/>
      <c r="I7" s="6"/>
      <c r="J7" s="6"/>
      <c r="K7" s="6"/>
      <c r="L7" s="6"/>
      <c r="M7" s="23"/>
      <c r="N7" s="23"/>
      <c r="O7" s="23"/>
      <c r="P7" s="23"/>
      <c r="Q7" s="23"/>
      <c r="R7" s="23"/>
      <c r="S7" s="23"/>
      <c r="T7" s="23"/>
      <c r="U7" s="23">
        <v>1.0618035738653386</v>
      </c>
      <c r="V7" s="23">
        <v>1.0725174464123335</v>
      </c>
      <c r="W7" s="23">
        <v>1.0718125230653961</v>
      </c>
      <c r="Y7" s="8"/>
    </row>
    <row r="8" spans="1:31" ht="15.75" customHeight="1" x14ac:dyDescent="0.3">
      <c r="A8" s="4"/>
      <c r="B8" s="2" t="s">
        <v>33</v>
      </c>
      <c r="C8" s="2"/>
      <c r="D8" s="6"/>
      <c r="E8" s="6"/>
      <c r="F8" s="6"/>
      <c r="G8" s="6"/>
      <c r="H8" s="6"/>
      <c r="I8" s="6"/>
      <c r="J8" s="6"/>
      <c r="K8" s="6"/>
      <c r="L8" s="6"/>
      <c r="M8" s="6"/>
      <c r="N8" s="6">
        <v>16225</v>
      </c>
      <c r="O8" s="6">
        <v>18367</v>
      </c>
      <c r="P8" s="6">
        <v>20812</v>
      </c>
      <c r="Q8" s="6">
        <v>23436</v>
      </c>
      <c r="R8" s="6">
        <v>25360</v>
      </c>
      <c r="S8" s="6">
        <v>26960</v>
      </c>
      <c r="T8" s="17">
        <v>28495</v>
      </c>
      <c r="U8" s="17">
        <v>29816</v>
      </c>
      <c r="V8" s="17">
        <v>31677</v>
      </c>
      <c r="W8" s="17">
        <v>33894</v>
      </c>
      <c r="X8" s="6"/>
      <c r="Y8" s="6"/>
      <c r="Z8" s="6"/>
      <c r="AA8" s="16"/>
    </row>
    <row r="9" spans="1:31" ht="15.75" customHeight="1" x14ac:dyDescent="0.3">
      <c r="A9" s="4"/>
      <c r="B9" s="2" t="s">
        <v>32</v>
      </c>
      <c r="C9" s="6"/>
      <c r="D9" s="6"/>
      <c r="E9" s="6"/>
      <c r="F9" s="6"/>
      <c r="G9" s="6"/>
      <c r="H9" s="6"/>
      <c r="I9" s="6"/>
      <c r="J9" s="6"/>
      <c r="K9" s="8"/>
      <c r="L9" s="6"/>
      <c r="M9" s="6"/>
      <c r="N9" s="6">
        <v>1853.0000000000005</v>
      </c>
      <c r="O9">
        <v>2036.0000000000025</v>
      </c>
      <c r="P9" s="6">
        <v>2197.9999999999977</v>
      </c>
      <c r="Q9" s="6">
        <v>2343.9999999999977</v>
      </c>
      <c r="R9" s="6">
        <v>2447.9999999999995</v>
      </c>
      <c r="S9" s="6">
        <v>2544.9999999999986</v>
      </c>
      <c r="T9" s="17">
        <v>2614.9999999999982</v>
      </c>
      <c r="U9" s="17">
        <v>2637</v>
      </c>
      <c r="V9" s="17">
        <v>2720</v>
      </c>
      <c r="W9" s="17">
        <v>2873</v>
      </c>
      <c r="X9" s="6"/>
      <c r="Z9" s="6"/>
      <c r="AA9" s="6"/>
      <c r="AB9" s="6"/>
      <c r="AC9" s="6"/>
      <c r="AD9" s="17"/>
      <c r="AE9" s="17"/>
    </row>
    <row r="10" spans="1:31" ht="15.75" customHeight="1" x14ac:dyDescent="0.3">
      <c r="A10" s="4"/>
      <c r="B10" s="2" t="s">
        <v>35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6"/>
      <c r="Q10" s="6"/>
      <c r="R10" s="6">
        <v>361</v>
      </c>
      <c r="S10" s="6">
        <v>443</v>
      </c>
      <c r="T10" s="6">
        <v>483</v>
      </c>
      <c r="U10" s="6">
        <v>532</v>
      </c>
      <c r="V10" s="17">
        <v>588</v>
      </c>
      <c r="W10" s="17">
        <v>629</v>
      </c>
      <c r="X10" s="8"/>
      <c r="Y10" s="8"/>
    </row>
    <row r="11" spans="1:31" ht="15.75" customHeight="1" x14ac:dyDescent="0.3">
      <c r="A11" s="4"/>
      <c r="B11" s="2" t="s">
        <v>8</v>
      </c>
      <c r="C11" s="2">
        <v>36</v>
      </c>
      <c r="D11" s="2">
        <v>46</v>
      </c>
      <c r="E11" s="2">
        <v>71</v>
      </c>
      <c r="F11" s="2">
        <v>141</v>
      </c>
      <c r="G11" s="2">
        <v>165</v>
      </c>
      <c r="H11" s="2">
        <v>185</v>
      </c>
      <c r="I11" s="2">
        <v>221</v>
      </c>
      <c r="J11" s="2">
        <v>245</v>
      </c>
      <c r="K11" s="2">
        <v>300</v>
      </c>
      <c r="L11" s="2">
        <v>317</v>
      </c>
      <c r="M11" s="2">
        <v>366</v>
      </c>
      <c r="N11" s="2">
        <v>386</v>
      </c>
      <c r="O11" s="11">
        <v>405</v>
      </c>
      <c r="P11" s="6">
        <v>411</v>
      </c>
      <c r="Q11" s="6">
        <v>423</v>
      </c>
      <c r="R11" s="6">
        <v>423</v>
      </c>
      <c r="S11" s="6">
        <v>400</v>
      </c>
      <c r="T11" s="17">
        <v>401</v>
      </c>
      <c r="U11" s="17">
        <v>420</v>
      </c>
      <c r="V11" s="17">
        <v>442</v>
      </c>
      <c r="W11" s="17">
        <v>469</v>
      </c>
      <c r="X11" s="8"/>
      <c r="Y11" s="8"/>
      <c r="Z11" s="8"/>
    </row>
    <row r="12" spans="1:31" ht="15.75" customHeight="1" x14ac:dyDescent="0.3">
      <c r="A12" s="4"/>
      <c r="B12" s="2" t="s">
        <v>9</v>
      </c>
      <c r="C12" s="2"/>
      <c r="D12" s="2"/>
      <c r="E12" s="2"/>
      <c r="F12" s="2"/>
      <c r="G12" s="2"/>
      <c r="H12" s="2"/>
      <c r="I12" s="2"/>
      <c r="J12" s="2">
        <v>386</v>
      </c>
      <c r="K12" s="2">
        <v>528</v>
      </c>
      <c r="L12" s="2">
        <v>552</v>
      </c>
      <c r="M12" s="2">
        <v>669</v>
      </c>
      <c r="N12" s="2">
        <v>716</v>
      </c>
      <c r="O12">
        <v>761</v>
      </c>
      <c r="P12">
        <v>768</v>
      </c>
      <c r="Q12" s="6">
        <v>787</v>
      </c>
      <c r="R12" s="6">
        <v>802</v>
      </c>
      <c r="S12" s="6">
        <v>812</v>
      </c>
      <c r="T12" s="17">
        <v>854</v>
      </c>
      <c r="U12" s="17">
        <v>868</v>
      </c>
      <c r="V12" s="17">
        <v>936</v>
      </c>
      <c r="W12" s="17">
        <v>983</v>
      </c>
      <c r="X12" s="8"/>
      <c r="Y12" s="8"/>
      <c r="Z12" s="8"/>
      <c r="AA12" s="8"/>
    </row>
    <row r="13" spans="1:31" ht="15.75" customHeight="1" x14ac:dyDescent="0.3">
      <c r="A13" s="4"/>
      <c r="B13" s="2" t="s">
        <v>14</v>
      </c>
      <c r="C13" s="2">
        <v>4</v>
      </c>
      <c r="D13" s="2">
        <v>4</v>
      </c>
      <c r="E13" s="2">
        <v>12</v>
      </c>
      <c r="F13" s="2">
        <v>12</v>
      </c>
      <c r="G13" s="2">
        <v>12</v>
      </c>
      <c r="H13" s="2">
        <v>12</v>
      </c>
      <c r="I13" s="2">
        <v>12</v>
      </c>
      <c r="J13" s="2">
        <v>13</v>
      </c>
      <c r="K13" s="2">
        <v>20</v>
      </c>
      <c r="L13" s="2">
        <v>21</v>
      </c>
      <c r="M13" s="2">
        <v>23</v>
      </c>
      <c r="N13" s="2">
        <v>23</v>
      </c>
      <c r="O13" s="2">
        <v>23</v>
      </c>
      <c r="P13" s="6">
        <v>23</v>
      </c>
      <c r="Q13" s="6">
        <v>24</v>
      </c>
      <c r="R13" s="6">
        <v>24</v>
      </c>
      <c r="S13" s="6">
        <v>25</v>
      </c>
      <c r="T13" s="6">
        <v>25</v>
      </c>
      <c r="U13" s="6">
        <v>24</v>
      </c>
      <c r="V13" s="17">
        <v>26</v>
      </c>
      <c r="W13" s="17">
        <v>26</v>
      </c>
      <c r="Y13" s="8"/>
    </row>
    <row r="14" spans="1:31" ht="15.75" customHeight="1" x14ac:dyDescent="0.3">
      <c r="A14" s="4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8"/>
      <c r="Q14" s="8"/>
      <c r="R14" s="8"/>
      <c r="S14" s="8"/>
      <c r="T14" s="8"/>
      <c r="U14" s="8"/>
      <c r="V14" s="8"/>
      <c r="W14" s="8"/>
    </row>
    <row r="15" spans="1:31" ht="15.75" customHeight="1" x14ac:dyDescent="0.3">
      <c r="A15" s="4" t="s">
        <v>15</v>
      </c>
      <c r="B15" s="2"/>
      <c r="C15" s="5">
        <f t="shared" ref="C15:W15" si="1">C$5</f>
        <v>42185</v>
      </c>
      <c r="D15" s="5">
        <f t="shared" si="1"/>
        <v>42369</v>
      </c>
      <c r="E15" s="5">
        <f t="shared" si="1"/>
        <v>42551</v>
      </c>
      <c r="F15" s="5">
        <f t="shared" si="1"/>
        <v>42735</v>
      </c>
      <c r="G15" s="5">
        <f t="shared" si="1"/>
        <v>42916</v>
      </c>
      <c r="H15" s="5">
        <f t="shared" si="1"/>
        <v>43100</v>
      </c>
      <c r="I15" s="5">
        <f t="shared" si="1"/>
        <v>43281</v>
      </c>
      <c r="J15" s="5">
        <f t="shared" si="1"/>
        <v>43465</v>
      </c>
      <c r="K15" s="5">
        <f t="shared" si="1"/>
        <v>43646</v>
      </c>
      <c r="L15" s="5">
        <f t="shared" si="1"/>
        <v>43830</v>
      </c>
      <c r="M15" s="5">
        <f t="shared" si="1"/>
        <v>44012</v>
      </c>
      <c r="N15" s="5">
        <f t="shared" si="1"/>
        <v>44185</v>
      </c>
      <c r="O15" s="5">
        <f t="shared" si="1"/>
        <v>44377</v>
      </c>
      <c r="P15" s="5">
        <f t="shared" si="1"/>
        <v>44561</v>
      </c>
      <c r="Q15" s="5">
        <f t="shared" si="1"/>
        <v>44742</v>
      </c>
      <c r="R15" s="5">
        <f t="shared" si="1"/>
        <v>44926</v>
      </c>
      <c r="S15" s="5">
        <f t="shared" si="1"/>
        <v>45107</v>
      </c>
      <c r="T15" s="5">
        <f t="shared" si="1"/>
        <v>45291</v>
      </c>
      <c r="U15" s="5">
        <f t="shared" si="1"/>
        <v>45473</v>
      </c>
      <c r="V15" s="5">
        <f t="shared" si="1"/>
        <v>45657</v>
      </c>
      <c r="W15" s="5">
        <f t="shared" si="1"/>
        <v>45838</v>
      </c>
    </row>
    <row r="16" spans="1:31" ht="15.75" customHeight="1" x14ac:dyDescent="0.3">
      <c r="A16" s="4"/>
      <c r="B16" s="2" t="s">
        <v>4</v>
      </c>
      <c r="C16" s="6">
        <f t="shared" ref="C16:W16" si="2">C6/12</f>
        <v>171</v>
      </c>
      <c r="D16" s="6">
        <f t="shared" si="2"/>
        <v>221</v>
      </c>
      <c r="E16" s="6">
        <f t="shared" si="2"/>
        <v>308</v>
      </c>
      <c r="F16" s="6">
        <f t="shared" si="2"/>
        <v>909</v>
      </c>
      <c r="G16" s="6">
        <f t="shared" si="2"/>
        <v>1220</v>
      </c>
      <c r="H16" s="6">
        <f t="shared" si="2"/>
        <v>1597</v>
      </c>
      <c r="I16" s="6">
        <f t="shared" si="2"/>
        <v>1985</v>
      </c>
      <c r="J16" s="6">
        <f t="shared" si="2"/>
        <v>2716</v>
      </c>
      <c r="K16" s="6">
        <f t="shared" si="2"/>
        <v>3609</v>
      </c>
      <c r="L16" s="6">
        <f t="shared" si="2"/>
        <v>4551</v>
      </c>
      <c r="M16" s="6">
        <f t="shared" si="2"/>
        <v>5651</v>
      </c>
      <c r="N16" s="6">
        <f t="shared" si="2"/>
        <v>6251</v>
      </c>
      <c r="O16" s="6">
        <f t="shared" si="2"/>
        <v>7487</v>
      </c>
      <c r="P16" s="6">
        <f t="shared" si="2"/>
        <v>9157</v>
      </c>
      <c r="Q16" s="6">
        <f t="shared" si="2"/>
        <v>10695</v>
      </c>
      <c r="R16" s="6">
        <f t="shared" si="2"/>
        <v>12358</v>
      </c>
      <c r="S16" s="6">
        <f t="shared" si="2"/>
        <v>14884.396000000001</v>
      </c>
      <c r="T16" s="6">
        <f t="shared" si="2"/>
        <v>15976.923000000001</v>
      </c>
      <c r="U16" s="6">
        <f t="shared" si="2"/>
        <v>16994.045000000002</v>
      </c>
      <c r="V16" s="6">
        <f t="shared" si="2"/>
        <v>18882.083333333332</v>
      </c>
      <c r="W16" s="6">
        <f t="shared" si="2"/>
        <v>20319.583333333332</v>
      </c>
    </row>
    <row r="17" spans="1:30" ht="15.75" customHeight="1" x14ac:dyDescent="0.3">
      <c r="A17" s="4"/>
      <c r="B17" s="2" t="s">
        <v>28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>
        <f t="shared" ref="N17:W17" si="3">N$6/N8*1000</f>
        <v>4623.2357473035436</v>
      </c>
      <c r="O17" s="6">
        <f t="shared" si="3"/>
        <v>4891.5990635378666</v>
      </c>
      <c r="P17" s="6">
        <f t="shared" si="3"/>
        <v>5279.8385546799927</v>
      </c>
      <c r="Q17" s="6">
        <f t="shared" si="3"/>
        <v>5476.1904761904761</v>
      </c>
      <c r="R17" s="6">
        <f t="shared" si="3"/>
        <v>5847.6340694006312</v>
      </c>
      <c r="S17" s="6">
        <f t="shared" si="3"/>
        <v>6625.1020771513358</v>
      </c>
      <c r="T17" s="6">
        <f t="shared" si="3"/>
        <v>6728.3058782242497</v>
      </c>
      <c r="U17" s="6">
        <f t="shared" si="3"/>
        <v>6839.5673463911999</v>
      </c>
      <c r="V17" s="6">
        <f t="shared" si="3"/>
        <v>7152.9816586166626</v>
      </c>
      <c r="W17" s="6">
        <f t="shared" si="3"/>
        <v>7194.0461438602706</v>
      </c>
    </row>
    <row r="18" spans="1:30" ht="15.75" customHeight="1" x14ac:dyDescent="0.3">
      <c r="A18" s="4"/>
      <c r="B18" s="2" t="s">
        <v>29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>
        <f t="shared" ref="N18:W18" si="4">N$6/N9*1000</f>
        <v>40481.381543443058</v>
      </c>
      <c r="O18" s="6">
        <f t="shared" si="4"/>
        <v>44127.701375245524</v>
      </c>
      <c r="P18" s="6">
        <f t="shared" si="4"/>
        <v>49992.720655141093</v>
      </c>
      <c r="Q18" s="6">
        <f t="shared" si="4"/>
        <v>54752.559726962507</v>
      </c>
      <c r="R18" s="6">
        <f t="shared" si="4"/>
        <v>60578.431372549036</v>
      </c>
      <c r="S18" s="6">
        <f t="shared" si="4"/>
        <v>70181.827897838943</v>
      </c>
      <c r="T18" s="6">
        <f t="shared" si="4"/>
        <v>73316.663862332745</v>
      </c>
      <c r="U18" s="6">
        <f t="shared" si="4"/>
        <v>77333.538111490328</v>
      </c>
      <c r="V18" s="6">
        <f t="shared" si="4"/>
        <v>83303.308823529413</v>
      </c>
      <c r="W18" s="6">
        <f t="shared" si="4"/>
        <v>84871.214758092596</v>
      </c>
      <c r="X18" s="6"/>
      <c r="Y18" s="6"/>
      <c r="Z18" s="6"/>
      <c r="AA18" s="6"/>
      <c r="AB18" s="6"/>
      <c r="AC18" s="6"/>
      <c r="AD18" s="6"/>
    </row>
    <row r="19" spans="1:30" ht="15.75" customHeight="1" x14ac:dyDescent="0.3">
      <c r="A19" s="4"/>
      <c r="B19" s="2" t="s">
        <v>18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>
        <f t="shared" ref="N19:W19" si="5">N8/N9</f>
        <v>8.7560712358337813</v>
      </c>
      <c r="O19" s="9">
        <f t="shared" si="5"/>
        <v>9.0211198428290658</v>
      </c>
      <c r="P19" s="9">
        <f t="shared" si="5"/>
        <v>9.4686078252957326</v>
      </c>
      <c r="Q19" s="9">
        <f t="shared" si="5"/>
        <v>9.9982935153583714</v>
      </c>
      <c r="R19" s="9">
        <f t="shared" si="5"/>
        <v>10.359477124183009</v>
      </c>
      <c r="S19" s="9">
        <f t="shared" si="5"/>
        <v>10.593320235756391</v>
      </c>
      <c r="T19" s="9">
        <f t="shared" si="5"/>
        <v>10.896749521988536</v>
      </c>
      <c r="U19" s="9">
        <f t="shared" si="5"/>
        <v>11.306788016685628</v>
      </c>
      <c r="V19" s="9">
        <f t="shared" si="5"/>
        <v>11.645955882352942</v>
      </c>
      <c r="W19" s="9">
        <f t="shared" si="5"/>
        <v>11.797424295161852</v>
      </c>
    </row>
    <row r="20" spans="1:30" ht="15.75" customHeight="1" outlineLevel="1" x14ac:dyDescent="0.3">
      <c r="A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30" ht="15.75" customHeight="1" outlineLevel="1" x14ac:dyDescent="0.3">
      <c r="A21" s="4" t="s">
        <v>20</v>
      </c>
      <c r="B21" s="2"/>
      <c r="C21" s="5">
        <f t="shared" ref="C21:W21" si="6">C$5</f>
        <v>42185</v>
      </c>
      <c r="D21" s="5">
        <f t="shared" si="6"/>
        <v>42369</v>
      </c>
      <c r="E21" s="5">
        <f t="shared" si="6"/>
        <v>42551</v>
      </c>
      <c r="F21" s="5">
        <f t="shared" si="6"/>
        <v>42735</v>
      </c>
      <c r="G21" s="5">
        <f t="shared" si="6"/>
        <v>42916</v>
      </c>
      <c r="H21" s="5">
        <f t="shared" si="6"/>
        <v>43100</v>
      </c>
      <c r="I21" s="5">
        <f t="shared" si="6"/>
        <v>43281</v>
      </c>
      <c r="J21" s="5">
        <f t="shared" si="6"/>
        <v>43465</v>
      </c>
      <c r="K21" s="5">
        <f t="shared" si="6"/>
        <v>43646</v>
      </c>
      <c r="L21" s="5">
        <f t="shared" si="6"/>
        <v>43830</v>
      </c>
      <c r="M21" s="5">
        <f t="shared" si="6"/>
        <v>44012</v>
      </c>
      <c r="N21" s="5">
        <f t="shared" si="6"/>
        <v>44185</v>
      </c>
      <c r="O21" s="5">
        <f t="shared" si="6"/>
        <v>44377</v>
      </c>
      <c r="P21" s="5">
        <f t="shared" si="6"/>
        <v>44561</v>
      </c>
      <c r="Q21" s="5">
        <f t="shared" si="6"/>
        <v>44742</v>
      </c>
      <c r="R21" s="5">
        <f t="shared" si="6"/>
        <v>44926</v>
      </c>
      <c r="S21" s="5">
        <f t="shared" si="6"/>
        <v>45107</v>
      </c>
      <c r="T21" s="5">
        <f t="shared" si="6"/>
        <v>45291</v>
      </c>
      <c r="U21" s="5">
        <f t="shared" si="6"/>
        <v>45473</v>
      </c>
      <c r="V21" s="5">
        <f t="shared" si="6"/>
        <v>45657</v>
      </c>
      <c r="W21" s="5">
        <f t="shared" si="6"/>
        <v>45838</v>
      </c>
    </row>
    <row r="22" spans="1:30" ht="15.75" customHeight="1" outlineLevel="1" x14ac:dyDescent="0.3">
      <c r="A22" s="4"/>
      <c r="B22" s="2" t="s">
        <v>26</v>
      </c>
      <c r="C22" s="2"/>
      <c r="D22" s="6">
        <f t="shared" ref="D22:W22" si="7">D6-C6</f>
        <v>600</v>
      </c>
      <c r="E22" s="6">
        <f t="shared" si="7"/>
        <v>1044</v>
      </c>
      <c r="F22" s="6">
        <f t="shared" si="7"/>
        <v>7212</v>
      </c>
      <c r="G22" s="6">
        <f t="shared" si="7"/>
        <v>3732</v>
      </c>
      <c r="H22" s="6">
        <f t="shared" si="7"/>
        <v>4524</v>
      </c>
      <c r="I22" s="6">
        <f t="shared" si="7"/>
        <v>4656</v>
      </c>
      <c r="J22" s="6">
        <f t="shared" si="7"/>
        <v>8772</v>
      </c>
      <c r="K22" s="6">
        <f t="shared" si="7"/>
        <v>10716</v>
      </c>
      <c r="L22" s="6">
        <f t="shared" si="7"/>
        <v>11304</v>
      </c>
      <c r="M22" s="6">
        <f t="shared" si="7"/>
        <v>13200</v>
      </c>
      <c r="N22" s="6">
        <f t="shared" si="7"/>
        <v>7200</v>
      </c>
      <c r="O22" s="6">
        <f t="shared" si="7"/>
        <v>14832</v>
      </c>
      <c r="P22" s="6">
        <f t="shared" si="7"/>
        <v>20040</v>
      </c>
      <c r="Q22" s="6">
        <f t="shared" si="7"/>
        <v>18456</v>
      </c>
      <c r="R22" s="6">
        <f t="shared" si="7"/>
        <v>19956</v>
      </c>
      <c r="S22" s="6">
        <f t="shared" si="7"/>
        <v>30316.752000000008</v>
      </c>
      <c r="T22" s="6">
        <f t="shared" si="7"/>
        <v>13110.323999999993</v>
      </c>
      <c r="U22" s="6">
        <f t="shared" si="7"/>
        <v>12205.464000000007</v>
      </c>
      <c r="V22" s="6">
        <f t="shared" si="7"/>
        <v>22656.459999999992</v>
      </c>
      <c r="W22" s="6">
        <f t="shared" si="7"/>
        <v>17250</v>
      </c>
      <c r="X22" s="6"/>
    </row>
    <row r="23" spans="1:30" ht="15.75" customHeight="1" outlineLevel="1" x14ac:dyDescent="0.3">
      <c r="A23" s="4"/>
      <c r="B23" s="2" t="s">
        <v>34</v>
      </c>
      <c r="C23" s="2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20"/>
      <c r="P23" s="20"/>
      <c r="Q23" s="20"/>
      <c r="R23" s="20"/>
      <c r="S23" s="20"/>
      <c r="T23" s="20"/>
      <c r="U23" s="20"/>
      <c r="V23" s="20">
        <f t="shared" ref="U23:W24" si="8">V7-U7</f>
        <v>1.0713872546994851E-2</v>
      </c>
      <c r="W23" s="20">
        <f t="shared" si="8"/>
        <v>-7.0492334693739167E-4</v>
      </c>
      <c r="X23" s="6"/>
    </row>
    <row r="24" spans="1:30" ht="15.75" customHeight="1" outlineLevel="1" x14ac:dyDescent="0.3">
      <c r="A24" s="4"/>
      <c r="B24" s="2" t="s">
        <v>33</v>
      </c>
      <c r="C24" s="2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>
        <f t="shared" ref="O24:T24" si="9">O8-N8</f>
        <v>2142</v>
      </c>
      <c r="P24" s="6">
        <f t="shared" si="9"/>
        <v>2445</v>
      </c>
      <c r="Q24" s="6">
        <f t="shared" si="9"/>
        <v>2624</v>
      </c>
      <c r="R24" s="6">
        <f t="shared" si="9"/>
        <v>1924</v>
      </c>
      <c r="S24" s="6">
        <f t="shared" si="9"/>
        <v>1600</v>
      </c>
      <c r="T24" s="6">
        <f t="shared" si="9"/>
        <v>1535</v>
      </c>
      <c r="U24" s="6">
        <f t="shared" si="8"/>
        <v>1321</v>
      </c>
      <c r="V24" s="6">
        <f t="shared" si="8"/>
        <v>1861</v>
      </c>
      <c r="W24" s="6">
        <f>W8-V8</f>
        <v>2217</v>
      </c>
      <c r="X24" s="6"/>
    </row>
    <row r="25" spans="1:30" ht="15.75" customHeight="1" outlineLevel="1" x14ac:dyDescent="0.3">
      <c r="A25" s="4"/>
      <c r="B25" s="2" t="s">
        <v>8</v>
      </c>
      <c r="C25" s="2"/>
      <c r="D25" s="6">
        <f t="shared" ref="D25:W25" si="10">D11-C11</f>
        <v>10</v>
      </c>
      <c r="E25" s="6">
        <f t="shared" si="10"/>
        <v>25</v>
      </c>
      <c r="F25" s="6">
        <f t="shared" si="10"/>
        <v>70</v>
      </c>
      <c r="G25" s="6">
        <f t="shared" si="10"/>
        <v>24</v>
      </c>
      <c r="H25" s="6">
        <f t="shared" si="10"/>
        <v>20</v>
      </c>
      <c r="I25" s="6">
        <f t="shared" si="10"/>
        <v>36</v>
      </c>
      <c r="J25" s="6">
        <f t="shared" si="10"/>
        <v>24</v>
      </c>
      <c r="K25" s="6">
        <f t="shared" si="10"/>
        <v>55</v>
      </c>
      <c r="L25" s="6">
        <f t="shared" si="10"/>
        <v>17</v>
      </c>
      <c r="M25" s="6">
        <f t="shared" si="10"/>
        <v>49</v>
      </c>
      <c r="N25" s="6">
        <f t="shared" si="10"/>
        <v>20</v>
      </c>
      <c r="O25" s="6">
        <f t="shared" si="10"/>
        <v>19</v>
      </c>
      <c r="P25" s="6">
        <f t="shared" si="10"/>
        <v>6</v>
      </c>
      <c r="Q25" s="6">
        <f t="shared" si="10"/>
        <v>12</v>
      </c>
      <c r="R25" s="6">
        <f t="shared" si="10"/>
        <v>0</v>
      </c>
      <c r="S25" s="6">
        <f t="shared" si="10"/>
        <v>-23</v>
      </c>
      <c r="T25" s="6">
        <f t="shared" si="10"/>
        <v>1</v>
      </c>
      <c r="U25" s="6">
        <f t="shared" si="10"/>
        <v>19</v>
      </c>
      <c r="V25" s="6">
        <f t="shared" si="10"/>
        <v>22</v>
      </c>
      <c r="W25" s="6">
        <f t="shared" si="10"/>
        <v>27</v>
      </c>
      <c r="X25" s="6"/>
    </row>
    <row r="26" spans="1:30" ht="15.75" customHeight="1" outlineLevel="1" x14ac:dyDescent="0.3">
      <c r="A26" s="4"/>
      <c r="B26" s="2" t="s">
        <v>9</v>
      </c>
      <c r="C26" s="2"/>
      <c r="D26" s="6">
        <f t="shared" ref="D26:W26" si="11">D12-C12</f>
        <v>0</v>
      </c>
      <c r="E26" s="6">
        <f t="shared" si="11"/>
        <v>0</v>
      </c>
      <c r="F26" s="6">
        <f t="shared" si="11"/>
        <v>0</v>
      </c>
      <c r="G26" s="6">
        <f t="shared" si="11"/>
        <v>0</v>
      </c>
      <c r="H26" s="6">
        <f t="shared" si="11"/>
        <v>0</v>
      </c>
      <c r="I26" s="6">
        <f t="shared" si="11"/>
        <v>0</v>
      </c>
      <c r="J26" s="6">
        <f t="shared" si="11"/>
        <v>386</v>
      </c>
      <c r="K26" s="6">
        <f t="shared" si="11"/>
        <v>142</v>
      </c>
      <c r="L26" s="6">
        <f t="shared" si="11"/>
        <v>24</v>
      </c>
      <c r="M26" s="6">
        <f t="shared" si="11"/>
        <v>117</v>
      </c>
      <c r="N26" s="6">
        <f t="shared" si="11"/>
        <v>47</v>
      </c>
      <c r="O26" s="6">
        <f t="shared" si="11"/>
        <v>45</v>
      </c>
      <c r="P26" s="6">
        <f t="shared" si="11"/>
        <v>7</v>
      </c>
      <c r="Q26" s="6">
        <f t="shared" si="11"/>
        <v>19</v>
      </c>
      <c r="R26" s="6">
        <f t="shared" si="11"/>
        <v>15</v>
      </c>
      <c r="S26" s="6">
        <f t="shared" si="11"/>
        <v>10</v>
      </c>
      <c r="T26" s="6">
        <f t="shared" si="11"/>
        <v>42</v>
      </c>
      <c r="U26" s="6">
        <f t="shared" si="11"/>
        <v>14</v>
      </c>
      <c r="V26" s="6">
        <f t="shared" si="11"/>
        <v>68</v>
      </c>
      <c r="W26" s="6">
        <f t="shared" si="11"/>
        <v>47</v>
      </c>
      <c r="X26" s="6"/>
    </row>
    <row r="27" spans="1:30" ht="15.75" customHeight="1" outlineLevel="1" x14ac:dyDescent="0.3">
      <c r="A27" s="4"/>
      <c r="B27" s="2" t="s">
        <v>32</v>
      </c>
      <c r="C27" s="6"/>
      <c r="D27" s="6"/>
      <c r="E27" s="6"/>
      <c r="F27" s="6"/>
      <c r="G27" s="6"/>
      <c r="H27" s="6"/>
      <c r="I27" s="6"/>
      <c r="J27" s="6"/>
      <c r="K27" s="8"/>
      <c r="L27" s="6"/>
      <c r="M27" s="6"/>
      <c r="N27" s="6"/>
      <c r="O27" s="6">
        <f t="shared" ref="O27:W28" si="12">O9-N9</f>
        <v>183.00000000000205</v>
      </c>
      <c r="P27" s="6">
        <f t="shared" si="12"/>
        <v>161.99999999999523</v>
      </c>
      <c r="Q27" s="6">
        <f t="shared" si="12"/>
        <v>146</v>
      </c>
      <c r="R27" s="6">
        <f t="shared" si="12"/>
        <v>104.00000000000182</v>
      </c>
      <c r="S27" s="6">
        <f t="shared" si="12"/>
        <v>96.999999999999091</v>
      </c>
      <c r="T27" s="6">
        <f t="shared" si="12"/>
        <v>69.999999999999545</v>
      </c>
      <c r="U27" s="6">
        <f t="shared" si="12"/>
        <v>22.000000000001819</v>
      </c>
      <c r="V27" s="6">
        <f t="shared" si="12"/>
        <v>83</v>
      </c>
      <c r="W27" s="6">
        <f t="shared" si="12"/>
        <v>153</v>
      </c>
      <c r="X27" s="6"/>
      <c r="Y27" s="8"/>
    </row>
    <row r="28" spans="1:30" ht="15.75" customHeight="1" outlineLevel="1" x14ac:dyDescent="0.3">
      <c r="A28" s="4"/>
      <c r="B28" s="2" t="s">
        <v>35</v>
      </c>
      <c r="C28" s="6"/>
      <c r="D28" s="6"/>
      <c r="E28" s="6"/>
      <c r="F28" s="6"/>
      <c r="G28" s="6"/>
      <c r="H28" s="6"/>
      <c r="I28" s="6"/>
      <c r="J28" s="6"/>
      <c r="K28" s="8"/>
      <c r="L28" s="6"/>
      <c r="M28" s="6"/>
      <c r="N28" s="6"/>
      <c r="O28" s="6"/>
      <c r="P28" s="6"/>
      <c r="Q28" s="6"/>
      <c r="R28" s="6"/>
      <c r="S28" s="6">
        <f t="shared" si="12"/>
        <v>82</v>
      </c>
      <c r="T28" s="6">
        <f t="shared" si="12"/>
        <v>40</v>
      </c>
      <c r="U28" s="6">
        <f t="shared" si="12"/>
        <v>49</v>
      </c>
      <c r="V28" s="6">
        <f t="shared" si="12"/>
        <v>56</v>
      </c>
      <c r="W28" s="6">
        <f t="shared" si="12"/>
        <v>41</v>
      </c>
      <c r="X28" s="20"/>
    </row>
    <row r="29" spans="1:30" ht="15.75" customHeight="1" outlineLevel="1" x14ac:dyDescent="0.3">
      <c r="A29" s="4"/>
      <c r="B29" s="2" t="s">
        <v>14</v>
      </c>
      <c r="C29" s="2"/>
      <c r="D29" s="6">
        <f t="shared" ref="D29:W29" si="13">D13-C13</f>
        <v>0</v>
      </c>
      <c r="E29" s="6">
        <f t="shared" si="13"/>
        <v>8</v>
      </c>
      <c r="F29" s="6">
        <f t="shared" si="13"/>
        <v>0</v>
      </c>
      <c r="G29" s="6">
        <f t="shared" si="13"/>
        <v>0</v>
      </c>
      <c r="H29" s="6">
        <f t="shared" si="13"/>
        <v>0</v>
      </c>
      <c r="I29" s="6">
        <f t="shared" si="13"/>
        <v>0</v>
      </c>
      <c r="J29" s="6">
        <f t="shared" si="13"/>
        <v>1</v>
      </c>
      <c r="K29" s="6">
        <f t="shared" si="13"/>
        <v>7</v>
      </c>
      <c r="L29" s="6">
        <f t="shared" si="13"/>
        <v>1</v>
      </c>
      <c r="M29" s="6">
        <f t="shared" si="13"/>
        <v>2</v>
      </c>
      <c r="N29" s="6">
        <f t="shared" si="13"/>
        <v>0</v>
      </c>
      <c r="O29" s="6">
        <f t="shared" si="13"/>
        <v>0</v>
      </c>
      <c r="P29" s="6">
        <f t="shared" si="13"/>
        <v>0</v>
      </c>
      <c r="Q29" s="6">
        <f t="shared" si="13"/>
        <v>1</v>
      </c>
      <c r="R29" s="6">
        <f t="shared" si="13"/>
        <v>0</v>
      </c>
      <c r="S29" s="6">
        <f t="shared" si="13"/>
        <v>1</v>
      </c>
      <c r="T29" s="6">
        <f t="shared" si="13"/>
        <v>0</v>
      </c>
      <c r="U29" s="6">
        <f t="shared" si="13"/>
        <v>-1</v>
      </c>
      <c r="V29" s="6">
        <f t="shared" si="13"/>
        <v>2</v>
      </c>
      <c r="W29" s="6">
        <f t="shared" si="13"/>
        <v>0</v>
      </c>
      <c r="X29" s="6"/>
    </row>
    <row r="30" spans="1:30" ht="15.75" customHeight="1" outlineLevel="1" x14ac:dyDescent="0.3">
      <c r="A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X30" s="6"/>
    </row>
    <row r="31" spans="1:30" ht="15.75" customHeight="1" outlineLevel="1" x14ac:dyDescent="0.3">
      <c r="A31" s="4" t="s">
        <v>21</v>
      </c>
      <c r="C31" s="5">
        <f t="shared" ref="C31:W31" si="14">C$5</f>
        <v>42185</v>
      </c>
      <c r="D31" s="5">
        <f t="shared" si="14"/>
        <v>42369</v>
      </c>
      <c r="E31" s="5">
        <f t="shared" si="14"/>
        <v>42551</v>
      </c>
      <c r="F31" s="5">
        <f t="shared" si="14"/>
        <v>42735</v>
      </c>
      <c r="G31" s="5">
        <f t="shared" si="14"/>
        <v>42916</v>
      </c>
      <c r="H31" s="5">
        <f t="shared" si="14"/>
        <v>43100</v>
      </c>
      <c r="I31" s="5">
        <f t="shared" si="14"/>
        <v>43281</v>
      </c>
      <c r="J31" s="5">
        <f t="shared" si="14"/>
        <v>43465</v>
      </c>
      <c r="K31" s="5">
        <f t="shared" si="14"/>
        <v>43646</v>
      </c>
      <c r="L31" s="5">
        <f t="shared" si="14"/>
        <v>43830</v>
      </c>
      <c r="M31" s="5">
        <f t="shared" si="14"/>
        <v>44012</v>
      </c>
      <c r="N31" s="5">
        <f t="shared" si="14"/>
        <v>44185</v>
      </c>
      <c r="O31" s="5">
        <f t="shared" si="14"/>
        <v>44377</v>
      </c>
      <c r="P31" s="5">
        <f t="shared" si="14"/>
        <v>44561</v>
      </c>
      <c r="Q31" s="5">
        <f t="shared" si="14"/>
        <v>44742</v>
      </c>
      <c r="R31" s="5">
        <f t="shared" si="14"/>
        <v>44926</v>
      </c>
      <c r="S31" s="5">
        <f t="shared" si="14"/>
        <v>45107</v>
      </c>
      <c r="T31" s="5">
        <f t="shared" si="14"/>
        <v>45291</v>
      </c>
      <c r="U31" s="5">
        <f t="shared" si="14"/>
        <v>45473</v>
      </c>
      <c r="V31" s="5">
        <f t="shared" si="14"/>
        <v>45657</v>
      </c>
      <c r="W31" s="5">
        <f t="shared" si="14"/>
        <v>45838</v>
      </c>
      <c r="X31" s="6"/>
    </row>
    <row r="32" spans="1:30" ht="15.75" customHeight="1" outlineLevel="1" x14ac:dyDescent="0.3">
      <c r="A32" s="4"/>
      <c r="B32" s="2" t="s">
        <v>4</v>
      </c>
      <c r="C32" s="2"/>
      <c r="D32" s="6">
        <f t="shared" ref="D32:W32" si="15">D16-C16</f>
        <v>50</v>
      </c>
      <c r="E32" s="6">
        <f t="shared" si="15"/>
        <v>87</v>
      </c>
      <c r="F32" s="6">
        <f t="shared" si="15"/>
        <v>601</v>
      </c>
      <c r="G32" s="6">
        <f t="shared" si="15"/>
        <v>311</v>
      </c>
      <c r="H32" s="6">
        <f t="shared" si="15"/>
        <v>377</v>
      </c>
      <c r="I32" s="6">
        <f t="shared" si="15"/>
        <v>388</v>
      </c>
      <c r="J32" s="6">
        <f t="shared" si="15"/>
        <v>731</v>
      </c>
      <c r="K32" s="6">
        <f t="shared" si="15"/>
        <v>893</v>
      </c>
      <c r="L32" s="6">
        <f t="shared" si="15"/>
        <v>942</v>
      </c>
      <c r="M32" s="6">
        <f t="shared" si="15"/>
        <v>1100</v>
      </c>
      <c r="N32" s="6">
        <f t="shared" si="15"/>
        <v>600</v>
      </c>
      <c r="O32" s="6">
        <f t="shared" si="15"/>
        <v>1236</v>
      </c>
      <c r="P32" s="6">
        <f t="shared" si="15"/>
        <v>1670</v>
      </c>
      <c r="Q32" s="6">
        <f t="shared" si="15"/>
        <v>1538</v>
      </c>
      <c r="R32" s="6">
        <f t="shared" si="15"/>
        <v>1663</v>
      </c>
      <c r="S32" s="6">
        <f t="shared" si="15"/>
        <v>2526.3960000000006</v>
      </c>
      <c r="T32" s="6">
        <f t="shared" si="15"/>
        <v>1092.527</v>
      </c>
      <c r="U32" s="6">
        <f t="shared" si="15"/>
        <v>1017.1220000000012</v>
      </c>
      <c r="V32" s="6">
        <f t="shared" si="15"/>
        <v>1888.0383333333302</v>
      </c>
      <c r="W32" s="6">
        <f t="shared" si="15"/>
        <v>1437.5</v>
      </c>
      <c r="X32" s="6"/>
    </row>
    <row r="33" spans="1:24" ht="15.75" customHeight="1" outlineLevel="1" x14ac:dyDescent="0.3">
      <c r="A33" s="4"/>
      <c r="B33" s="2" t="s">
        <v>28</v>
      </c>
      <c r="C33" s="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>
        <f t="shared" ref="O33:W33" si="16">O17-N17</f>
        <v>268.36331623432307</v>
      </c>
      <c r="P33" s="6">
        <f t="shared" si="16"/>
        <v>388.2394911421261</v>
      </c>
      <c r="Q33" s="6">
        <f t="shared" si="16"/>
        <v>196.35192151048341</v>
      </c>
      <c r="R33" s="6">
        <f t="shared" si="16"/>
        <v>371.44359321015509</v>
      </c>
      <c r="S33" s="6">
        <f t="shared" si="16"/>
        <v>777.4680077507046</v>
      </c>
      <c r="T33" s="6">
        <f t="shared" si="16"/>
        <v>103.20380107291385</v>
      </c>
      <c r="U33" s="6">
        <f t="shared" si="16"/>
        <v>111.26146816695018</v>
      </c>
      <c r="V33" s="6">
        <f t="shared" si="16"/>
        <v>313.41431222546271</v>
      </c>
      <c r="W33" s="6">
        <f t="shared" si="16"/>
        <v>41.064485243608033</v>
      </c>
      <c r="X33" s="6"/>
    </row>
    <row r="34" spans="1:24" ht="15.75" customHeight="1" outlineLevel="1" x14ac:dyDescent="0.3">
      <c r="A34" s="4"/>
      <c r="B34" s="2" t="s">
        <v>29</v>
      </c>
      <c r="C34" s="2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>
        <f t="shared" ref="O34:W34" si="17">O18-N18</f>
        <v>3646.3198318024661</v>
      </c>
      <c r="P34" s="6">
        <f t="shared" si="17"/>
        <v>5865.0192798955686</v>
      </c>
      <c r="Q34" s="6">
        <f t="shared" si="17"/>
        <v>4759.8390718214141</v>
      </c>
      <c r="R34" s="6">
        <f t="shared" si="17"/>
        <v>5825.8716455865288</v>
      </c>
      <c r="S34" s="6">
        <f t="shared" si="17"/>
        <v>9603.396525289907</v>
      </c>
      <c r="T34" s="6">
        <f t="shared" si="17"/>
        <v>3134.8359644938027</v>
      </c>
      <c r="U34" s="6">
        <f t="shared" si="17"/>
        <v>4016.8742491575831</v>
      </c>
      <c r="V34" s="6">
        <f t="shared" si="17"/>
        <v>5969.7707120390842</v>
      </c>
      <c r="W34" s="6">
        <f t="shared" si="17"/>
        <v>1567.9059345631831</v>
      </c>
      <c r="X34" s="6"/>
    </row>
    <row r="35" spans="1:24" ht="15.75" customHeight="1" outlineLevel="1" x14ac:dyDescent="0.3">
      <c r="A35" s="4"/>
      <c r="B35" s="2" t="s">
        <v>18</v>
      </c>
      <c r="C35" s="2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>
        <f t="shared" ref="O35:W35" si="18">O19-N19</f>
        <v>0.26504860699528443</v>
      </c>
      <c r="P35" s="9">
        <f t="shared" si="18"/>
        <v>0.44748798246666688</v>
      </c>
      <c r="Q35" s="9">
        <f t="shared" si="18"/>
        <v>0.52968569006263877</v>
      </c>
      <c r="R35" s="9">
        <f t="shared" si="18"/>
        <v>0.3611836088246374</v>
      </c>
      <c r="S35" s="9">
        <f t="shared" si="18"/>
        <v>0.23384311157338189</v>
      </c>
      <c r="T35" s="9">
        <f t="shared" si="18"/>
        <v>0.30342928623214505</v>
      </c>
      <c r="U35" s="9">
        <f t="shared" si="18"/>
        <v>0.4100384946970923</v>
      </c>
      <c r="V35" s="9">
        <f t="shared" si="18"/>
        <v>0.33916786566731361</v>
      </c>
      <c r="W35" s="9">
        <f t="shared" si="18"/>
        <v>0.1514684128089101</v>
      </c>
      <c r="X35" s="6"/>
    </row>
    <row r="36" spans="1:24" ht="15.75" customHeight="1" outlineLevel="1" x14ac:dyDescent="0.3">
      <c r="A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X36" s="6"/>
    </row>
    <row r="37" spans="1:24" ht="15.75" customHeight="1" outlineLevel="1" x14ac:dyDescent="0.3">
      <c r="A37" s="4" t="s">
        <v>22</v>
      </c>
      <c r="C37" s="5">
        <f t="shared" ref="C37:W37" si="19">C$5</f>
        <v>42185</v>
      </c>
      <c r="D37" s="5">
        <f t="shared" si="19"/>
        <v>42369</v>
      </c>
      <c r="E37" s="5">
        <f t="shared" si="19"/>
        <v>42551</v>
      </c>
      <c r="F37" s="5">
        <f t="shared" si="19"/>
        <v>42735</v>
      </c>
      <c r="G37" s="5">
        <f t="shared" si="19"/>
        <v>42916</v>
      </c>
      <c r="H37" s="5">
        <f t="shared" si="19"/>
        <v>43100</v>
      </c>
      <c r="I37" s="5">
        <f t="shared" si="19"/>
        <v>43281</v>
      </c>
      <c r="J37" s="5">
        <f t="shared" si="19"/>
        <v>43465</v>
      </c>
      <c r="K37" s="5">
        <f t="shared" si="19"/>
        <v>43646</v>
      </c>
      <c r="L37" s="5">
        <f t="shared" si="19"/>
        <v>43830</v>
      </c>
      <c r="M37" s="5">
        <f t="shared" si="19"/>
        <v>44012</v>
      </c>
      <c r="N37" s="5">
        <f t="shared" si="19"/>
        <v>44185</v>
      </c>
      <c r="O37" s="5">
        <f t="shared" si="19"/>
        <v>44377</v>
      </c>
      <c r="P37" s="5">
        <f t="shared" si="19"/>
        <v>44561</v>
      </c>
      <c r="Q37" s="5">
        <f t="shared" si="19"/>
        <v>44742</v>
      </c>
      <c r="R37" s="5">
        <f t="shared" si="19"/>
        <v>44926</v>
      </c>
      <c r="S37" s="5">
        <f t="shared" si="19"/>
        <v>45107</v>
      </c>
      <c r="T37" s="5">
        <f t="shared" si="19"/>
        <v>45291</v>
      </c>
      <c r="U37" s="5">
        <f t="shared" si="19"/>
        <v>45473</v>
      </c>
      <c r="V37" s="5">
        <f t="shared" si="19"/>
        <v>45657</v>
      </c>
      <c r="W37" s="5">
        <f t="shared" si="19"/>
        <v>45838</v>
      </c>
      <c r="X37" s="6"/>
    </row>
    <row r="38" spans="1:24" ht="15.75" customHeight="1" outlineLevel="1" x14ac:dyDescent="0.3">
      <c r="A38" s="4"/>
      <c r="B38" s="2" t="s">
        <v>26</v>
      </c>
      <c r="C38" s="2"/>
      <c r="D38" s="10">
        <f t="shared" ref="D38:W38" si="20">IFERROR(D6/C6-1,"-")</f>
        <v>0.29239766081871355</v>
      </c>
      <c r="E38" s="10">
        <f t="shared" si="20"/>
        <v>0.39366515837104066</v>
      </c>
      <c r="F38" s="10">
        <f t="shared" si="20"/>
        <v>1.9512987012987013</v>
      </c>
      <c r="G38" s="10">
        <f t="shared" si="20"/>
        <v>0.34213421342134209</v>
      </c>
      <c r="H38" s="10">
        <f t="shared" si="20"/>
        <v>0.30901639344262288</v>
      </c>
      <c r="I38" s="10">
        <f t="shared" si="20"/>
        <v>0.24295554164057598</v>
      </c>
      <c r="J38" s="10">
        <f t="shared" si="20"/>
        <v>0.36826196473551631</v>
      </c>
      <c r="K38" s="10">
        <f t="shared" si="20"/>
        <v>0.32879234167893956</v>
      </c>
      <c r="L38" s="10">
        <f t="shared" si="20"/>
        <v>0.26101413133832096</v>
      </c>
      <c r="M38" s="10">
        <f t="shared" si="20"/>
        <v>0.24170511975390019</v>
      </c>
      <c r="N38" s="10">
        <f t="shared" si="20"/>
        <v>0.10617589807113781</v>
      </c>
      <c r="O38" s="10">
        <f t="shared" si="20"/>
        <v>0.19772836346184608</v>
      </c>
      <c r="P38" s="10">
        <f t="shared" si="20"/>
        <v>0.2230532923734474</v>
      </c>
      <c r="Q38" s="10">
        <f t="shared" si="20"/>
        <v>0.16795893851698152</v>
      </c>
      <c r="R38" s="10">
        <f t="shared" si="20"/>
        <v>0.15549322113136976</v>
      </c>
      <c r="S38" s="10">
        <f t="shared" si="20"/>
        <v>0.20443405081728439</v>
      </c>
      <c r="T38" s="10">
        <f t="shared" si="20"/>
        <v>7.3400828626166481E-2</v>
      </c>
      <c r="U38" s="10">
        <f t="shared" si="20"/>
        <v>6.3661945419653199E-2</v>
      </c>
      <c r="V38" s="10">
        <f t="shared" si="20"/>
        <v>0.11109999610647914</v>
      </c>
      <c r="W38" s="10">
        <f t="shared" si="20"/>
        <v>7.6130370501136468E-2</v>
      </c>
      <c r="X38" s="6"/>
    </row>
    <row r="39" spans="1:24" ht="15.75" customHeight="1" outlineLevel="1" x14ac:dyDescent="0.3">
      <c r="A39" s="4"/>
      <c r="B39" s="2" t="s">
        <v>34</v>
      </c>
      <c r="C39" s="2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 t="str">
        <f t="shared" ref="O39:W39" si="21">IFERROR(O7/N7-1,"-")</f>
        <v>-</v>
      </c>
      <c r="P39" s="10" t="str">
        <f t="shared" si="21"/>
        <v>-</v>
      </c>
      <c r="Q39" s="10" t="str">
        <f t="shared" si="21"/>
        <v>-</v>
      </c>
      <c r="R39" s="10" t="str">
        <f t="shared" si="21"/>
        <v>-</v>
      </c>
      <c r="S39" s="10" t="str">
        <f t="shared" si="21"/>
        <v>-</v>
      </c>
      <c r="T39" s="10" t="str">
        <f t="shared" si="21"/>
        <v>-</v>
      </c>
      <c r="U39" s="10" t="str">
        <f t="shared" si="21"/>
        <v>-</v>
      </c>
      <c r="V39" s="10">
        <f t="shared" si="21"/>
        <v>1.0090258509860339E-2</v>
      </c>
      <c r="W39" s="10">
        <f t="shared" si="21"/>
        <v>-6.5726049426551025E-4</v>
      </c>
      <c r="X39" s="6"/>
    </row>
    <row r="40" spans="1:24" ht="15.75" customHeight="1" outlineLevel="1" x14ac:dyDescent="0.3">
      <c r="A40" s="4"/>
      <c r="B40" s="2" t="s">
        <v>33</v>
      </c>
      <c r="C40" s="2"/>
      <c r="D40" s="10" t="str">
        <f t="shared" ref="D40:N40" si="22">IFERROR(D8/C8-1,"-")</f>
        <v>-</v>
      </c>
      <c r="E40" s="10" t="str">
        <f t="shared" si="22"/>
        <v>-</v>
      </c>
      <c r="F40" s="10" t="str">
        <f t="shared" si="22"/>
        <v>-</v>
      </c>
      <c r="G40" s="10" t="str">
        <f t="shared" si="22"/>
        <v>-</v>
      </c>
      <c r="H40" s="10" t="str">
        <f t="shared" si="22"/>
        <v>-</v>
      </c>
      <c r="I40" s="10" t="str">
        <f t="shared" si="22"/>
        <v>-</v>
      </c>
      <c r="J40" s="10" t="str">
        <f t="shared" si="22"/>
        <v>-</v>
      </c>
      <c r="K40" s="10" t="str">
        <f t="shared" si="22"/>
        <v>-</v>
      </c>
      <c r="L40" s="10" t="str">
        <f t="shared" si="22"/>
        <v>-</v>
      </c>
      <c r="M40" s="10" t="str">
        <f t="shared" si="22"/>
        <v>-</v>
      </c>
      <c r="N40" s="10" t="str">
        <f t="shared" si="22"/>
        <v>-</v>
      </c>
      <c r="O40" s="10">
        <f t="shared" ref="O40:W40" si="23">IFERROR(O8/N8-1,"-")</f>
        <v>0.13201848998459176</v>
      </c>
      <c r="P40" s="10">
        <f t="shared" si="23"/>
        <v>0.13311918114008825</v>
      </c>
      <c r="Q40" s="10">
        <f t="shared" si="23"/>
        <v>0.12608110705362296</v>
      </c>
      <c r="R40" s="10">
        <f t="shared" si="23"/>
        <v>8.2095920805598244E-2</v>
      </c>
      <c r="S40" s="10">
        <f t="shared" si="23"/>
        <v>6.3091482649842323E-2</v>
      </c>
      <c r="T40" s="10">
        <f t="shared" si="23"/>
        <v>5.6936201780415363E-2</v>
      </c>
      <c r="U40" s="10">
        <f t="shared" si="23"/>
        <v>4.6359010352693408E-2</v>
      </c>
      <c r="V40" s="10">
        <f t="shared" si="23"/>
        <v>6.2416152401395308E-2</v>
      </c>
      <c r="W40" s="10">
        <f t="shared" si="23"/>
        <v>6.9987688228051903E-2</v>
      </c>
      <c r="X40" s="6"/>
    </row>
    <row r="41" spans="1:24" ht="15.75" customHeight="1" outlineLevel="1" x14ac:dyDescent="0.3">
      <c r="A41" s="4"/>
      <c r="B41" s="2" t="s">
        <v>8</v>
      </c>
      <c r="C41" s="2"/>
      <c r="D41" s="10">
        <f t="shared" ref="D41:W41" si="24">IFERROR(D11/C11-1,"-")</f>
        <v>0.27777777777777768</v>
      </c>
      <c r="E41" s="10">
        <f t="shared" si="24"/>
        <v>0.54347826086956519</v>
      </c>
      <c r="F41" s="10">
        <f t="shared" si="24"/>
        <v>0.9859154929577465</v>
      </c>
      <c r="G41" s="10">
        <f t="shared" si="24"/>
        <v>0.17021276595744683</v>
      </c>
      <c r="H41" s="10">
        <f t="shared" si="24"/>
        <v>0.1212121212121211</v>
      </c>
      <c r="I41" s="10">
        <f t="shared" si="24"/>
        <v>0.19459459459459461</v>
      </c>
      <c r="J41" s="10">
        <f t="shared" si="24"/>
        <v>0.10859728506787336</v>
      </c>
      <c r="K41" s="10">
        <f t="shared" si="24"/>
        <v>0.22448979591836737</v>
      </c>
      <c r="L41" s="10">
        <f t="shared" si="24"/>
        <v>5.6666666666666643E-2</v>
      </c>
      <c r="M41" s="10">
        <f t="shared" si="24"/>
        <v>0.15457413249211349</v>
      </c>
      <c r="N41" s="10">
        <f t="shared" si="24"/>
        <v>5.464480874316946E-2</v>
      </c>
      <c r="O41" s="10">
        <f t="shared" si="24"/>
        <v>4.9222797927461093E-2</v>
      </c>
      <c r="P41" s="10">
        <f t="shared" si="24"/>
        <v>1.4814814814814836E-2</v>
      </c>
      <c r="Q41" s="10">
        <f t="shared" si="24"/>
        <v>2.9197080291970767E-2</v>
      </c>
      <c r="R41" s="10">
        <f t="shared" si="24"/>
        <v>0</v>
      </c>
      <c r="S41" s="10">
        <f t="shared" si="24"/>
        <v>-5.4373522458628809E-2</v>
      </c>
      <c r="T41" s="10">
        <f t="shared" si="24"/>
        <v>2.4999999999999467E-3</v>
      </c>
      <c r="U41" s="10">
        <f t="shared" si="24"/>
        <v>4.7381546134663388E-2</v>
      </c>
      <c r="V41" s="10">
        <f t="shared" si="24"/>
        <v>5.2380952380952417E-2</v>
      </c>
      <c r="W41" s="10">
        <f t="shared" si="24"/>
        <v>6.1085972850678738E-2</v>
      </c>
      <c r="X41" s="6"/>
    </row>
    <row r="42" spans="1:24" ht="15.75" customHeight="1" outlineLevel="1" x14ac:dyDescent="0.3">
      <c r="A42" s="4"/>
      <c r="B42" s="2" t="s">
        <v>9</v>
      </c>
      <c r="C42" s="2"/>
      <c r="D42" s="10" t="str">
        <f t="shared" ref="D42:W42" si="25">IFERROR(D12/C12-1,"-")</f>
        <v>-</v>
      </c>
      <c r="E42" s="10" t="str">
        <f t="shared" si="25"/>
        <v>-</v>
      </c>
      <c r="F42" s="10" t="str">
        <f t="shared" si="25"/>
        <v>-</v>
      </c>
      <c r="G42" s="10" t="str">
        <f t="shared" si="25"/>
        <v>-</v>
      </c>
      <c r="H42" s="10" t="str">
        <f t="shared" si="25"/>
        <v>-</v>
      </c>
      <c r="I42" s="10" t="str">
        <f t="shared" si="25"/>
        <v>-</v>
      </c>
      <c r="J42" s="10" t="str">
        <f t="shared" si="25"/>
        <v>-</v>
      </c>
      <c r="K42" s="10">
        <f t="shared" si="25"/>
        <v>0.36787564766839376</v>
      </c>
      <c r="L42" s="10">
        <f t="shared" si="25"/>
        <v>4.5454545454545414E-2</v>
      </c>
      <c r="M42" s="10">
        <f t="shared" si="25"/>
        <v>0.21195652173913038</v>
      </c>
      <c r="N42" s="10">
        <f t="shared" si="25"/>
        <v>7.0254110612854914E-2</v>
      </c>
      <c r="O42" s="10">
        <f t="shared" si="25"/>
        <v>6.2849162011173076E-2</v>
      </c>
      <c r="P42" s="10">
        <f t="shared" si="25"/>
        <v>9.1984231274637729E-3</v>
      </c>
      <c r="Q42" s="10">
        <f t="shared" si="25"/>
        <v>2.4739583333333259E-2</v>
      </c>
      <c r="R42" s="10">
        <f t="shared" si="25"/>
        <v>1.9059720457433205E-2</v>
      </c>
      <c r="S42" s="10">
        <f t="shared" si="25"/>
        <v>1.2468827930174564E-2</v>
      </c>
      <c r="T42" s="10">
        <f t="shared" si="25"/>
        <v>5.1724137931034475E-2</v>
      </c>
      <c r="U42" s="10">
        <f t="shared" si="25"/>
        <v>1.6393442622950838E-2</v>
      </c>
      <c r="V42" s="10">
        <f t="shared" si="25"/>
        <v>7.8341013824884786E-2</v>
      </c>
      <c r="W42" s="10">
        <f t="shared" si="25"/>
        <v>5.0213675213675257E-2</v>
      </c>
      <c r="X42" s="6"/>
    </row>
    <row r="43" spans="1:24" ht="15.75" customHeight="1" outlineLevel="1" x14ac:dyDescent="0.3">
      <c r="A43" s="4"/>
      <c r="B43" s="2" t="s">
        <v>32</v>
      </c>
      <c r="C43" s="2"/>
      <c r="D43" s="10" t="str">
        <f t="shared" ref="D43:W44" si="26">IFERROR(D9/C9-1,"-")</f>
        <v>-</v>
      </c>
      <c r="E43" s="10" t="str">
        <f t="shared" si="26"/>
        <v>-</v>
      </c>
      <c r="F43" s="10" t="str">
        <f t="shared" si="26"/>
        <v>-</v>
      </c>
      <c r="G43" s="10" t="str">
        <f t="shared" si="26"/>
        <v>-</v>
      </c>
      <c r="H43" s="10" t="str">
        <f t="shared" si="26"/>
        <v>-</v>
      </c>
      <c r="I43" s="10" t="str">
        <f t="shared" si="26"/>
        <v>-</v>
      </c>
      <c r="J43" s="10" t="str">
        <f t="shared" si="26"/>
        <v>-</v>
      </c>
      <c r="K43" s="10" t="str">
        <f t="shared" si="26"/>
        <v>-</v>
      </c>
      <c r="L43" s="10" t="str">
        <f t="shared" si="26"/>
        <v>-</v>
      </c>
      <c r="M43" s="10" t="str">
        <f t="shared" si="26"/>
        <v>-</v>
      </c>
      <c r="N43" s="10" t="str">
        <f t="shared" si="26"/>
        <v>-</v>
      </c>
      <c r="O43" s="10">
        <f t="shared" si="26"/>
        <v>9.8758769562871995E-2</v>
      </c>
      <c r="P43" s="10">
        <f t="shared" si="26"/>
        <v>7.9567779960704854E-2</v>
      </c>
      <c r="Q43" s="10">
        <f t="shared" si="26"/>
        <v>6.6424021838034752E-2</v>
      </c>
      <c r="R43" s="10">
        <f t="shared" si="26"/>
        <v>4.4368600682594739E-2</v>
      </c>
      <c r="S43" s="10">
        <f t="shared" si="26"/>
        <v>3.9624183006535585E-2</v>
      </c>
      <c r="T43" s="10">
        <f t="shared" si="26"/>
        <v>2.7504911591355485E-2</v>
      </c>
      <c r="U43" s="10">
        <f t="shared" si="26"/>
        <v>8.4130019120465249E-3</v>
      </c>
      <c r="V43" s="10">
        <f t="shared" si="26"/>
        <v>3.1475161167993981E-2</v>
      </c>
      <c r="W43" s="10">
        <f t="shared" si="26"/>
        <v>5.6249999999999911E-2</v>
      </c>
      <c r="X43" s="6"/>
    </row>
    <row r="44" spans="1:24" ht="15.75" customHeight="1" outlineLevel="1" x14ac:dyDescent="0.3">
      <c r="A44" s="4"/>
      <c r="B44" s="2" t="s">
        <v>35</v>
      </c>
      <c r="C44" s="2"/>
      <c r="D44" s="10" t="str">
        <f t="shared" si="26"/>
        <v>-</v>
      </c>
      <c r="E44" s="10" t="str">
        <f t="shared" si="26"/>
        <v>-</v>
      </c>
      <c r="F44" s="10" t="str">
        <f t="shared" si="26"/>
        <v>-</v>
      </c>
      <c r="G44" s="10" t="str">
        <f t="shared" si="26"/>
        <v>-</v>
      </c>
      <c r="H44" s="10" t="str">
        <f t="shared" si="26"/>
        <v>-</v>
      </c>
      <c r="I44" s="10" t="str">
        <f t="shared" si="26"/>
        <v>-</v>
      </c>
      <c r="J44" s="10" t="str">
        <f t="shared" si="26"/>
        <v>-</v>
      </c>
      <c r="K44" s="10" t="str">
        <f t="shared" si="26"/>
        <v>-</v>
      </c>
      <c r="L44" s="10" t="str">
        <f t="shared" si="26"/>
        <v>-</v>
      </c>
      <c r="M44" s="10" t="str">
        <f t="shared" si="26"/>
        <v>-</v>
      </c>
      <c r="N44" s="10" t="str">
        <f t="shared" si="26"/>
        <v>-</v>
      </c>
      <c r="O44" s="10" t="str">
        <f t="shared" si="26"/>
        <v>-</v>
      </c>
      <c r="P44" s="10" t="str">
        <f t="shared" si="26"/>
        <v>-</v>
      </c>
      <c r="Q44" s="10" t="str">
        <f t="shared" si="26"/>
        <v>-</v>
      </c>
      <c r="R44" s="10" t="str">
        <f t="shared" si="26"/>
        <v>-</v>
      </c>
      <c r="S44" s="10">
        <f t="shared" si="26"/>
        <v>0.22714681440443218</v>
      </c>
      <c r="T44" s="10">
        <f t="shared" si="26"/>
        <v>9.0293453724604955E-2</v>
      </c>
      <c r="U44" s="10">
        <f t="shared" si="26"/>
        <v>0.10144927536231885</v>
      </c>
      <c r="V44" s="10">
        <f t="shared" si="26"/>
        <v>0.10526315789473695</v>
      </c>
      <c r="W44" s="10">
        <f t="shared" si="26"/>
        <v>6.9727891156462496E-2</v>
      </c>
      <c r="X44" s="6"/>
    </row>
    <row r="45" spans="1:24" ht="15.75" customHeight="1" outlineLevel="1" x14ac:dyDescent="0.3">
      <c r="A45" s="4"/>
      <c r="B45" s="2" t="s">
        <v>14</v>
      </c>
      <c r="C45" s="2"/>
      <c r="D45" s="10">
        <f t="shared" ref="D45:W45" si="27">IFERROR(D13/C13-1,"-")</f>
        <v>0</v>
      </c>
      <c r="E45" s="10">
        <f t="shared" si="27"/>
        <v>2</v>
      </c>
      <c r="F45" s="10">
        <f t="shared" si="27"/>
        <v>0</v>
      </c>
      <c r="G45" s="10">
        <f t="shared" si="27"/>
        <v>0</v>
      </c>
      <c r="H45" s="10">
        <f t="shared" si="27"/>
        <v>0</v>
      </c>
      <c r="I45" s="10">
        <f t="shared" si="27"/>
        <v>0</v>
      </c>
      <c r="J45" s="10">
        <f t="shared" si="27"/>
        <v>8.3333333333333259E-2</v>
      </c>
      <c r="K45" s="10">
        <f t="shared" si="27"/>
        <v>0.53846153846153855</v>
      </c>
      <c r="L45" s="10">
        <f t="shared" si="27"/>
        <v>5.0000000000000044E-2</v>
      </c>
      <c r="M45" s="10">
        <f t="shared" si="27"/>
        <v>9.5238095238095344E-2</v>
      </c>
      <c r="N45" s="10">
        <f t="shared" si="27"/>
        <v>0</v>
      </c>
      <c r="O45" s="10">
        <f t="shared" si="27"/>
        <v>0</v>
      </c>
      <c r="P45" s="10">
        <f t="shared" si="27"/>
        <v>0</v>
      </c>
      <c r="Q45" s="10">
        <f t="shared" si="27"/>
        <v>4.3478260869565188E-2</v>
      </c>
      <c r="R45" s="10">
        <f t="shared" si="27"/>
        <v>0</v>
      </c>
      <c r="S45" s="10">
        <f t="shared" si="27"/>
        <v>4.1666666666666741E-2</v>
      </c>
      <c r="T45" s="10">
        <f t="shared" si="27"/>
        <v>0</v>
      </c>
      <c r="U45" s="10">
        <f t="shared" si="27"/>
        <v>-4.0000000000000036E-2</v>
      </c>
      <c r="V45" s="10">
        <f t="shared" si="27"/>
        <v>8.3333333333333259E-2</v>
      </c>
      <c r="W45" s="10">
        <f t="shared" si="27"/>
        <v>0</v>
      </c>
      <c r="X45" s="6"/>
    </row>
    <row r="46" spans="1:24" ht="15.75" customHeight="1" outlineLevel="1" x14ac:dyDescent="0.3">
      <c r="A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X46" s="6"/>
    </row>
    <row r="47" spans="1:24" ht="15.75" customHeight="1" outlineLevel="1" x14ac:dyDescent="0.3">
      <c r="A47" s="4" t="s">
        <v>23</v>
      </c>
      <c r="C47" s="5">
        <f t="shared" ref="C47:W47" si="28">C$5</f>
        <v>42185</v>
      </c>
      <c r="D47" s="5">
        <f t="shared" si="28"/>
        <v>42369</v>
      </c>
      <c r="E47" s="5">
        <f t="shared" si="28"/>
        <v>42551</v>
      </c>
      <c r="F47" s="5">
        <f t="shared" si="28"/>
        <v>42735</v>
      </c>
      <c r="G47" s="5">
        <f t="shared" si="28"/>
        <v>42916</v>
      </c>
      <c r="H47" s="5">
        <f t="shared" si="28"/>
        <v>43100</v>
      </c>
      <c r="I47" s="5">
        <f t="shared" si="28"/>
        <v>43281</v>
      </c>
      <c r="J47" s="5">
        <f t="shared" si="28"/>
        <v>43465</v>
      </c>
      <c r="K47" s="5">
        <f t="shared" si="28"/>
        <v>43646</v>
      </c>
      <c r="L47" s="5">
        <f t="shared" si="28"/>
        <v>43830</v>
      </c>
      <c r="M47" s="5">
        <f t="shared" si="28"/>
        <v>44012</v>
      </c>
      <c r="N47" s="5">
        <f t="shared" si="28"/>
        <v>44185</v>
      </c>
      <c r="O47" s="5">
        <f t="shared" si="28"/>
        <v>44377</v>
      </c>
      <c r="P47" s="5">
        <f t="shared" si="28"/>
        <v>44561</v>
      </c>
      <c r="Q47" s="5">
        <f t="shared" si="28"/>
        <v>44742</v>
      </c>
      <c r="R47" s="5">
        <f t="shared" si="28"/>
        <v>44926</v>
      </c>
      <c r="S47" s="5">
        <f t="shared" si="28"/>
        <v>45107</v>
      </c>
      <c r="T47" s="5">
        <f t="shared" si="28"/>
        <v>45291</v>
      </c>
      <c r="U47" s="5">
        <f t="shared" si="28"/>
        <v>45473</v>
      </c>
      <c r="V47" s="5">
        <f t="shared" si="28"/>
        <v>45657</v>
      </c>
      <c r="W47" s="5">
        <f t="shared" si="28"/>
        <v>45838</v>
      </c>
      <c r="X47" s="6"/>
    </row>
    <row r="48" spans="1:24" ht="15.75" customHeight="1" outlineLevel="1" x14ac:dyDescent="0.3">
      <c r="A48" s="4"/>
      <c r="B48" s="2" t="s">
        <v>4</v>
      </c>
      <c r="C48" s="2"/>
      <c r="D48" s="10">
        <f t="shared" ref="D48:W48" si="29">IFERROR(D16/C16-1,"-")</f>
        <v>0.29239766081871355</v>
      </c>
      <c r="E48" s="10">
        <f t="shared" si="29"/>
        <v>0.39366515837104066</v>
      </c>
      <c r="F48" s="10">
        <f t="shared" si="29"/>
        <v>1.9512987012987013</v>
      </c>
      <c r="G48" s="10">
        <f t="shared" si="29"/>
        <v>0.34213421342134209</v>
      </c>
      <c r="H48" s="10">
        <f t="shared" si="29"/>
        <v>0.30901639344262288</v>
      </c>
      <c r="I48" s="10">
        <f t="shared" si="29"/>
        <v>0.24295554164057598</v>
      </c>
      <c r="J48" s="10">
        <f t="shared" si="29"/>
        <v>0.36826196473551631</v>
      </c>
      <c r="K48" s="10">
        <f t="shared" si="29"/>
        <v>0.32879234167893956</v>
      </c>
      <c r="L48" s="10">
        <f t="shared" si="29"/>
        <v>0.26101413133832096</v>
      </c>
      <c r="M48" s="10">
        <f t="shared" si="29"/>
        <v>0.24170511975390019</v>
      </c>
      <c r="N48" s="10">
        <f t="shared" si="29"/>
        <v>0.10617589807113781</v>
      </c>
      <c r="O48" s="10">
        <f t="shared" si="29"/>
        <v>0.19772836346184608</v>
      </c>
      <c r="P48" s="10">
        <f t="shared" si="29"/>
        <v>0.2230532923734474</v>
      </c>
      <c r="Q48" s="10">
        <f t="shared" si="29"/>
        <v>0.16795893851698152</v>
      </c>
      <c r="R48" s="10">
        <f t="shared" si="29"/>
        <v>0.15549322113136976</v>
      </c>
      <c r="S48" s="10">
        <f t="shared" si="29"/>
        <v>0.20443405081728439</v>
      </c>
      <c r="T48" s="10">
        <f t="shared" si="29"/>
        <v>7.3400828626166703E-2</v>
      </c>
      <c r="U48" s="10">
        <f t="shared" si="29"/>
        <v>6.3661945419653199E-2</v>
      </c>
      <c r="V48" s="10">
        <f t="shared" si="29"/>
        <v>0.11109999610647914</v>
      </c>
      <c r="W48" s="10">
        <f t="shared" si="29"/>
        <v>7.6130370501136468E-2</v>
      </c>
      <c r="X48" s="6"/>
    </row>
    <row r="49" spans="1:24" ht="15.75" customHeight="1" outlineLevel="1" x14ac:dyDescent="0.3">
      <c r="A49" s="4"/>
      <c r="B49" s="2" t="s">
        <v>28</v>
      </c>
      <c r="C49" s="2"/>
      <c r="D49" s="10" t="str">
        <f t="shared" ref="D49:W49" si="30">IFERROR(D17/C17-1,"-")</f>
        <v>-</v>
      </c>
      <c r="E49" s="10" t="str">
        <f t="shared" si="30"/>
        <v>-</v>
      </c>
      <c r="F49" s="10" t="str">
        <f t="shared" si="30"/>
        <v>-</v>
      </c>
      <c r="G49" s="10" t="str">
        <f t="shared" si="30"/>
        <v>-</v>
      </c>
      <c r="H49" s="10" t="str">
        <f t="shared" si="30"/>
        <v>-</v>
      </c>
      <c r="I49" s="10" t="str">
        <f t="shared" si="30"/>
        <v>-</v>
      </c>
      <c r="J49" s="10" t="str">
        <f t="shared" si="30"/>
        <v>-</v>
      </c>
      <c r="K49" s="10" t="str">
        <f t="shared" si="30"/>
        <v>-</v>
      </c>
      <c r="L49" s="10" t="str">
        <f t="shared" si="30"/>
        <v>-</v>
      </c>
      <c r="M49" s="10" t="str">
        <f t="shared" si="30"/>
        <v>-</v>
      </c>
      <c r="N49" s="10" t="str">
        <f t="shared" si="30"/>
        <v>-</v>
      </c>
      <c r="O49" s="10">
        <f t="shared" si="30"/>
        <v>5.8046643282433363E-2</v>
      </c>
      <c r="P49" s="10">
        <f t="shared" si="30"/>
        <v>7.9368624880987282E-2</v>
      </c>
      <c r="Q49" s="10">
        <f t="shared" si="30"/>
        <v>3.7189001041791236E-2</v>
      </c>
      <c r="R49" s="10">
        <f t="shared" si="30"/>
        <v>6.7828830064463164E-2</v>
      </c>
      <c r="S49" s="10">
        <f t="shared" si="30"/>
        <v>0.13295428519014574</v>
      </c>
      <c r="T49" s="10">
        <f t="shared" si="30"/>
        <v>1.5577692218334827E-2</v>
      </c>
      <c r="U49" s="10">
        <f t="shared" si="30"/>
        <v>1.6536327298531495E-2</v>
      </c>
      <c r="V49" s="10">
        <f t="shared" si="30"/>
        <v>4.5823704388382236E-2</v>
      </c>
      <c r="W49" s="10">
        <f t="shared" si="30"/>
        <v>5.7408906108602498E-3</v>
      </c>
      <c r="X49" s="6"/>
    </row>
    <row r="50" spans="1:24" ht="15.75" customHeight="1" outlineLevel="1" x14ac:dyDescent="0.3">
      <c r="A50" s="4"/>
      <c r="B50" s="2" t="s">
        <v>29</v>
      </c>
      <c r="C50" s="2"/>
      <c r="D50" s="10" t="str">
        <f t="shared" ref="D50:W50" si="31">IFERROR(D18/C18-1,"-")</f>
        <v>-</v>
      </c>
      <c r="E50" s="10" t="str">
        <f t="shared" si="31"/>
        <v>-</v>
      </c>
      <c r="F50" s="10" t="str">
        <f t="shared" si="31"/>
        <v>-</v>
      </c>
      <c r="G50" s="10" t="str">
        <f t="shared" si="31"/>
        <v>-</v>
      </c>
      <c r="H50" s="10" t="str">
        <f t="shared" si="31"/>
        <v>-</v>
      </c>
      <c r="I50" s="10" t="str">
        <f t="shared" si="31"/>
        <v>-</v>
      </c>
      <c r="J50" s="10" t="str">
        <f t="shared" si="31"/>
        <v>-</v>
      </c>
      <c r="K50" s="10" t="str">
        <f t="shared" si="31"/>
        <v>-</v>
      </c>
      <c r="L50" s="10" t="str">
        <f t="shared" si="31"/>
        <v>-</v>
      </c>
      <c r="M50" s="10" t="str">
        <f t="shared" si="31"/>
        <v>-</v>
      </c>
      <c r="N50" s="10" t="str">
        <f t="shared" si="31"/>
        <v>-</v>
      </c>
      <c r="O50" s="10">
        <f t="shared" si="31"/>
        <v>9.0073996804910905E-2</v>
      </c>
      <c r="P50" s="10">
        <f t="shared" si="31"/>
        <v>0.13291014707567994</v>
      </c>
      <c r="Q50" s="10">
        <f t="shared" si="31"/>
        <v>9.5210642858500449E-2</v>
      </c>
      <c r="R50" s="10">
        <f t="shared" si="31"/>
        <v>0.10640363984147427</v>
      </c>
      <c r="S50" s="10">
        <f t="shared" si="31"/>
        <v>0.15852831292758873</v>
      </c>
      <c r="T50" s="10">
        <f t="shared" si="31"/>
        <v>4.4667345641909773E-2</v>
      </c>
      <c r="U50" s="10">
        <f t="shared" si="31"/>
        <v>5.4788011859078889E-2</v>
      </c>
      <c r="V50" s="10">
        <f t="shared" si="31"/>
        <v>7.7195106519406531E-2</v>
      </c>
      <c r="W50" s="10">
        <f t="shared" si="31"/>
        <v>1.8821652545454759E-2</v>
      </c>
      <c r="X50" s="6"/>
    </row>
    <row r="51" spans="1:24" ht="15.75" customHeight="1" outlineLevel="1" x14ac:dyDescent="0.3">
      <c r="A51" s="4"/>
      <c r="B51" s="2" t="s">
        <v>18</v>
      </c>
      <c r="C51" s="2"/>
      <c r="D51" s="10" t="str">
        <f t="shared" ref="D51:U51" si="32">IFERROR(D19/C19-1,"-")</f>
        <v>-</v>
      </c>
      <c r="E51" s="10" t="str">
        <f t="shared" si="32"/>
        <v>-</v>
      </c>
      <c r="F51" s="10" t="str">
        <f t="shared" si="32"/>
        <v>-</v>
      </c>
      <c r="G51" s="10" t="str">
        <f t="shared" si="32"/>
        <v>-</v>
      </c>
      <c r="H51" s="10" t="str">
        <f t="shared" si="32"/>
        <v>-</v>
      </c>
      <c r="I51" s="10" t="str">
        <f t="shared" si="32"/>
        <v>-</v>
      </c>
      <c r="J51" s="10" t="str">
        <f t="shared" si="32"/>
        <v>-</v>
      </c>
      <c r="K51" s="10" t="str">
        <f t="shared" si="32"/>
        <v>-</v>
      </c>
      <c r="L51" s="10" t="str">
        <f t="shared" si="32"/>
        <v>-</v>
      </c>
      <c r="M51" s="10" t="str">
        <f t="shared" si="32"/>
        <v>-</v>
      </c>
      <c r="N51" s="10" t="str">
        <f t="shared" si="32"/>
        <v>-</v>
      </c>
      <c r="O51" s="10">
        <f t="shared" si="32"/>
        <v>3.0270266179492245E-2</v>
      </c>
      <c r="P51" s="10">
        <f t="shared" si="32"/>
        <v>4.9604482621121271E-2</v>
      </c>
      <c r="Q51" s="10">
        <f t="shared" si="32"/>
        <v>5.5941242877074693E-2</v>
      </c>
      <c r="R51" s="10">
        <f t="shared" si="32"/>
        <v>3.6124525477255087E-2</v>
      </c>
      <c r="S51" s="10">
        <f t="shared" si="32"/>
        <v>2.2572868183424299E-2</v>
      </c>
      <c r="T51" s="10">
        <f t="shared" si="32"/>
        <v>2.8643454505222765E-2</v>
      </c>
      <c r="U51" s="10">
        <f t="shared" si="32"/>
        <v>3.7629431957638015E-2</v>
      </c>
      <c r="V51" s="10">
        <f t="shared" ref="V51:W51" si="33">IFERROR(V19/U19-1,"-")</f>
        <v>2.9996835986205506E-2</v>
      </c>
      <c r="W51" s="10">
        <f t="shared" si="33"/>
        <v>1.3006095363836012E-2</v>
      </c>
      <c r="X51" s="6"/>
    </row>
    <row r="52" spans="1:24" ht="15.75" customHeight="1" x14ac:dyDescent="0.3">
      <c r="A52" s="4"/>
      <c r="C52" s="2"/>
      <c r="D52" s="2"/>
      <c r="E52" s="2"/>
      <c r="F52" s="2"/>
      <c r="G52" s="2"/>
      <c r="H52" s="2"/>
      <c r="I52" s="2"/>
      <c r="J52" s="2"/>
      <c r="K52" s="2"/>
      <c r="L52" s="2"/>
      <c r="V52" s="8"/>
      <c r="W52" s="8"/>
    </row>
    <row r="53" spans="1:24" ht="15.75" customHeight="1" x14ac:dyDescent="0.25">
      <c r="I53" s="2"/>
      <c r="J53" s="2"/>
      <c r="K53" s="2"/>
      <c r="L53" s="2"/>
      <c r="V53" s="8"/>
      <c r="W53" s="8"/>
    </row>
    <row r="54" spans="1:24" ht="15.75" customHeight="1" x14ac:dyDescent="0.25">
      <c r="V54" s="8"/>
      <c r="W54" s="8"/>
    </row>
    <row r="55" spans="1:24" ht="15.75" customHeight="1" x14ac:dyDescent="0.25">
      <c r="V55" s="8"/>
      <c r="W55" s="8"/>
    </row>
    <row r="56" spans="1:24" ht="15.75" customHeight="1" x14ac:dyDescent="0.25">
      <c r="V56" s="8"/>
      <c r="W56" s="8"/>
    </row>
    <row r="57" spans="1:24" ht="15.75" customHeight="1" x14ac:dyDescent="0.25">
      <c r="V57" s="8"/>
      <c r="W57" s="8"/>
    </row>
    <row r="58" spans="1:24" ht="15.75" customHeight="1" x14ac:dyDescent="0.25">
      <c r="V58" s="8"/>
      <c r="W58" s="8"/>
    </row>
    <row r="59" spans="1:24" ht="15.75" customHeight="1" x14ac:dyDescent="0.25">
      <c r="V59" s="8"/>
      <c r="W59" s="8"/>
    </row>
    <row r="60" spans="1:24" ht="15.75" customHeight="1" x14ac:dyDescent="0.25">
      <c r="V60" s="8"/>
      <c r="W60" s="8"/>
    </row>
    <row r="61" spans="1:24" ht="15.75" customHeight="1" x14ac:dyDescent="0.25">
      <c r="V61" s="8"/>
      <c r="W61" s="8"/>
    </row>
    <row r="62" spans="1:24" ht="15.75" customHeight="1" x14ac:dyDescent="0.25">
      <c r="V62" s="8"/>
      <c r="W62" s="8"/>
    </row>
    <row r="63" spans="1:24" ht="15.75" customHeight="1" x14ac:dyDescent="0.25">
      <c r="V63" s="8"/>
      <c r="W63" s="8"/>
    </row>
    <row r="64" spans="1:24" ht="15.75" customHeight="1" x14ac:dyDescent="0.25">
      <c r="V64" s="8"/>
      <c r="W64" s="8"/>
    </row>
    <row r="65" spans="9:23" ht="15.75" customHeight="1" x14ac:dyDescent="0.25">
      <c r="V65" s="8"/>
      <c r="W65" s="8"/>
    </row>
    <row r="66" spans="9:23" ht="15.75" customHeight="1" x14ac:dyDescent="0.25">
      <c r="V66" s="8"/>
      <c r="W66" s="8"/>
    </row>
    <row r="67" spans="9:23" ht="15.75" customHeight="1" x14ac:dyDescent="0.25">
      <c r="V67" s="8"/>
      <c r="W67" s="8"/>
    </row>
    <row r="68" spans="9:23" ht="15.75" customHeight="1" x14ac:dyDescent="0.25">
      <c r="V68" s="8"/>
      <c r="W68" s="8"/>
    </row>
    <row r="69" spans="9:23" ht="15.75" customHeight="1" x14ac:dyDescent="0.25">
      <c r="L69" s="2"/>
      <c r="V69" s="8"/>
      <c r="W69" s="8"/>
    </row>
    <row r="70" spans="9:23" ht="15.75" customHeight="1" x14ac:dyDescent="0.25">
      <c r="L70" s="2"/>
      <c r="V70" s="8"/>
      <c r="W70" s="8"/>
    </row>
    <row r="71" spans="9:23" ht="15.75" customHeight="1" x14ac:dyDescent="0.25">
      <c r="L71" s="2"/>
      <c r="V71" s="8"/>
      <c r="W71" s="8"/>
    </row>
    <row r="72" spans="9:23" ht="15.75" customHeight="1" x14ac:dyDescent="0.25">
      <c r="L72" s="2"/>
      <c r="V72" s="8"/>
      <c r="W72" s="8"/>
    </row>
    <row r="73" spans="9:23" ht="15.75" customHeight="1" x14ac:dyDescent="0.25">
      <c r="L73" s="2"/>
      <c r="V73" s="8"/>
      <c r="W73" s="8"/>
    </row>
    <row r="74" spans="9:23" ht="15.75" customHeight="1" x14ac:dyDescent="0.25">
      <c r="L74" s="2"/>
      <c r="V74" s="8"/>
      <c r="W74" s="8"/>
    </row>
    <row r="75" spans="9:23" ht="15.75" customHeight="1" x14ac:dyDescent="0.25">
      <c r="L75" s="2"/>
      <c r="V75" s="8"/>
      <c r="W75" s="8"/>
    </row>
    <row r="76" spans="9:23" ht="15.75" customHeight="1" x14ac:dyDescent="0.25">
      <c r="L76" s="2"/>
      <c r="V76" s="8"/>
      <c r="W76" s="8"/>
    </row>
    <row r="77" spans="9:23" ht="15.75" customHeight="1" x14ac:dyDescent="0.25">
      <c r="L77" s="2"/>
      <c r="V77" s="8"/>
      <c r="W77" s="8"/>
    </row>
    <row r="78" spans="9:23" ht="15.75" customHeight="1" x14ac:dyDescent="0.25">
      <c r="L78" s="2"/>
      <c r="V78" s="8"/>
      <c r="W78" s="8"/>
    </row>
    <row r="79" spans="9:23" ht="15.75" customHeight="1" x14ac:dyDescent="0.25">
      <c r="I79" s="2"/>
      <c r="L79" s="2"/>
      <c r="V79" s="8"/>
      <c r="W79" s="8"/>
    </row>
    <row r="80" spans="9:23" ht="15.75" customHeight="1" x14ac:dyDescent="0.25">
      <c r="I80" s="2"/>
      <c r="L80" s="2"/>
      <c r="V80" s="8"/>
      <c r="W80" s="8"/>
    </row>
    <row r="81" spans="1:23" ht="15.75" customHeight="1" x14ac:dyDescent="0.3">
      <c r="A81" s="4"/>
      <c r="C81" s="2"/>
      <c r="D81" s="2"/>
      <c r="E81" s="2"/>
      <c r="F81" s="2"/>
      <c r="G81" s="2"/>
      <c r="H81" s="2"/>
      <c r="I81" s="2"/>
      <c r="L81" s="2"/>
      <c r="V81" s="8"/>
      <c r="W81" s="8"/>
    </row>
    <row r="82" spans="1:23" ht="15.75" customHeight="1" x14ac:dyDescent="0.3">
      <c r="A82" s="4"/>
      <c r="C82" s="2"/>
      <c r="D82" s="2"/>
      <c r="E82" s="2"/>
      <c r="F82" s="2"/>
      <c r="G82" s="2"/>
      <c r="H82" s="2"/>
      <c r="I82" s="2"/>
      <c r="L82" s="2"/>
      <c r="V82" s="8"/>
      <c r="W82" s="8"/>
    </row>
    <row r="83" spans="1:23" ht="15.75" customHeight="1" x14ac:dyDescent="0.3">
      <c r="A83" s="4"/>
      <c r="C83" s="2"/>
      <c r="D83" s="2"/>
      <c r="E83" s="2"/>
      <c r="F83" s="2"/>
      <c r="G83" s="2"/>
      <c r="H83" s="2"/>
      <c r="I83" s="2"/>
      <c r="L83" s="2"/>
      <c r="V83" s="8"/>
      <c r="W83" s="8"/>
    </row>
    <row r="84" spans="1:23" ht="15.75" customHeight="1" x14ac:dyDescent="0.3">
      <c r="A84" s="4"/>
      <c r="C84" s="2"/>
      <c r="D84" s="2"/>
      <c r="E84" s="2"/>
      <c r="F84" s="2"/>
      <c r="G84" s="2"/>
      <c r="H84" s="2"/>
      <c r="I84" s="2"/>
      <c r="L84" s="2"/>
      <c r="V84" s="8"/>
      <c r="W84" s="8"/>
    </row>
    <row r="85" spans="1:23" ht="15.75" customHeight="1" x14ac:dyDescent="0.3">
      <c r="A85" s="4"/>
      <c r="C85" s="2"/>
      <c r="D85" s="2"/>
      <c r="E85" s="2"/>
      <c r="F85" s="2"/>
      <c r="G85" s="2"/>
      <c r="H85" s="2"/>
      <c r="I85" s="2"/>
      <c r="L85" s="2"/>
      <c r="V85" s="8"/>
      <c r="W85" s="8"/>
    </row>
    <row r="86" spans="1:23" ht="15.75" customHeight="1" x14ac:dyDescent="0.3">
      <c r="A86" s="4"/>
      <c r="C86" s="2"/>
      <c r="D86" s="2"/>
      <c r="E86" s="2"/>
      <c r="F86" s="2"/>
      <c r="G86" s="2"/>
      <c r="H86" s="2"/>
      <c r="I86" s="2"/>
      <c r="J86" s="2"/>
      <c r="L86" s="2"/>
      <c r="V86" s="8"/>
      <c r="W86" s="8"/>
    </row>
    <row r="87" spans="1:23" ht="15.75" customHeight="1" x14ac:dyDescent="0.3">
      <c r="A87" s="4"/>
      <c r="C87" s="2"/>
      <c r="D87" s="2"/>
      <c r="E87" s="2"/>
      <c r="F87" s="2"/>
      <c r="G87" s="2"/>
      <c r="H87" s="2"/>
      <c r="I87" s="2"/>
      <c r="J87" s="2"/>
      <c r="L87" s="2"/>
      <c r="V87" s="8"/>
      <c r="W87" s="8"/>
    </row>
    <row r="88" spans="1:23" ht="15.75" customHeight="1" x14ac:dyDescent="0.3">
      <c r="A88" s="4"/>
      <c r="C88" s="2"/>
      <c r="D88" s="2"/>
      <c r="E88" s="2"/>
      <c r="F88" s="2"/>
      <c r="G88" s="2"/>
      <c r="H88" s="2"/>
      <c r="I88" s="2"/>
      <c r="J88" s="2"/>
      <c r="L88" s="2"/>
      <c r="V88" s="8"/>
      <c r="W88" s="8"/>
    </row>
    <row r="89" spans="1:23" ht="15.75" customHeight="1" x14ac:dyDescent="0.3">
      <c r="A89" s="4"/>
      <c r="C89" s="2"/>
      <c r="D89" s="2"/>
      <c r="E89" s="2"/>
      <c r="F89" s="2"/>
      <c r="G89" s="2"/>
      <c r="H89" s="2"/>
      <c r="I89" s="2"/>
      <c r="J89" s="2"/>
      <c r="L89" s="2"/>
      <c r="V89" s="8"/>
      <c r="W89" s="8"/>
    </row>
    <row r="90" spans="1:23" ht="15.75" customHeight="1" x14ac:dyDescent="0.3">
      <c r="A90" s="4"/>
      <c r="C90" s="2"/>
      <c r="D90" s="2"/>
      <c r="E90" s="2"/>
      <c r="F90" s="2"/>
      <c r="G90" s="2"/>
      <c r="H90" s="2"/>
      <c r="I90" s="2"/>
      <c r="J90" s="2"/>
      <c r="L90" s="2"/>
      <c r="V90" s="8"/>
      <c r="W90" s="8"/>
    </row>
    <row r="91" spans="1:23" ht="15.75" customHeight="1" x14ac:dyDescent="0.3">
      <c r="A91" s="4"/>
      <c r="C91" s="2"/>
      <c r="D91" s="2"/>
      <c r="E91" s="2"/>
      <c r="F91" s="2"/>
      <c r="G91" s="2"/>
      <c r="H91" s="2"/>
      <c r="I91" s="2"/>
      <c r="J91" s="2"/>
      <c r="L91" s="2"/>
      <c r="V91" s="8"/>
      <c r="W91" s="8"/>
    </row>
    <row r="92" spans="1:23" ht="15.75" customHeight="1" x14ac:dyDescent="0.3">
      <c r="A92" s="4"/>
      <c r="C92" s="2"/>
      <c r="D92" s="2"/>
      <c r="E92" s="2"/>
      <c r="F92" s="2"/>
      <c r="G92" s="2"/>
      <c r="H92" s="2"/>
      <c r="I92" s="2"/>
      <c r="J92" s="2"/>
      <c r="K92" s="2"/>
      <c r="L92" s="2"/>
      <c r="V92" s="8"/>
      <c r="W92" s="8"/>
    </row>
    <row r="93" spans="1:23" ht="15.75" customHeight="1" x14ac:dyDescent="0.3">
      <c r="A93" s="4"/>
      <c r="C93" s="2"/>
      <c r="D93" s="2"/>
      <c r="E93" s="2"/>
      <c r="F93" s="2"/>
      <c r="G93" s="2"/>
      <c r="H93" s="2"/>
      <c r="I93" s="2"/>
      <c r="J93" s="2"/>
      <c r="K93" s="2"/>
      <c r="L93" s="2"/>
      <c r="V93" s="8"/>
      <c r="W93" s="8"/>
    </row>
    <row r="94" spans="1:23" ht="15.75" customHeight="1" x14ac:dyDescent="0.3">
      <c r="A94" s="4"/>
      <c r="C94" s="2"/>
      <c r="D94" s="2"/>
      <c r="E94" s="2"/>
      <c r="F94" s="2"/>
      <c r="G94" s="2"/>
      <c r="H94" s="2"/>
      <c r="I94" s="2"/>
      <c r="J94" s="2"/>
      <c r="K94" s="2"/>
      <c r="L94" s="2"/>
      <c r="V94" s="8"/>
      <c r="W94" s="8"/>
    </row>
    <row r="95" spans="1:23" ht="15.75" customHeight="1" x14ac:dyDescent="0.3">
      <c r="A95" s="4"/>
      <c r="C95" s="2"/>
      <c r="D95" s="2"/>
      <c r="E95" s="2"/>
      <c r="F95" s="2"/>
      <c r="G95" s="2"/>
      <c r="H95" s="2"/>
      <c r="I95" s="2"/>
      <c r="J95" s="2"/>
      <c r="K95" s="2"/>
      <c r="L95" s="2"/>
      <c r="V95" s="8"/>
      <c r="W95" s="8"/>
    </row>
    <row r="96" spans="1:23" ht="15.75" customHeight="1" x14ac:dyDescent="0.3">
      <c r="A96" s="4"/>
      <c r="C96" s="2"/>
      <c r="D96" s="2"/>
      <c r="E96" s="2"/>
      <c r="F96" s="2"/>
      <c r="G96" s="2"/>
      <c r="H96" s="2"/>
      <c r="I96" s="2"/>
      <c r="J96" s="2"/>
      <c r="K96" s="2"/>
      <c r="L96" s="2"/>
      <c r="V96" s="8"/>
      <c r="W96" s="8"/>
    </row>
    <row r="97" spans="1:23" ht="15.75" customHeight="1" x14ac:dyDescent="0.3">
      <c r="A97" s="4"/>
      <c r="C97" s="2"/>
      <c r="D97" s="2"/>
      <c r="E97" s="2"/>
      <c r="F97" s="2"/>
      <c r="G97" s="2"/>
      <c r="H97" s="2"/>
      <c r="I97" s="2"/>
      <c r="J97" s="2"/>
      <c r="K97" s="2"/>
      <c r="L97" s="2"/>
      <c r="V97" s="8"/>
      <c r="W97" s="8"/>
    </row>
    <row r="98" spans="1:23" ht="15.75" customHeight="1" x14ac:dyDescent="0.3">
      <c r="A98" s="4"/>
      <c r="C98" s="2"/>
      <c r="D98" s="2"/>
      <c r="E98" s="2"/>
      <c r="F98" s="2"/>
      <c r="G98" s="2"/>
      <c r="H98" s="2"/>
      <c r="I98" s="2"/>
      <c r="J98" s="2"/>
      <c r="K98" s="2"/>
      <c r="L98" s="2"/>
      <c r="V98" s="8"/>
      <c r="W98" s="8"/>
    </row>
    <row r="99" spans="1:23" ht="15.75" customHeight="1" x14ac:dyDescent="0.3">
      <c r="A99" s="4"/>
      <c r="C99" s="2"/>
      <c r="D99" s="2"/>
      <c r="E99" s="2"/>
      <c r="F99" s="2"/>
      <c r="G99" s="2"/>
      <c r="H99" s="2"/>
      <c r="I99" s="2"/>
      <c r="J99" s="2"/>
      <c r="K99" s="2"/>
      <c r="L99" s="2"/>
      <c r="V99" s="8"/>
      <c r="W99" s="8"/>
    </row>
    <row r="100" spans="1:23" ht="15.75" customHeight="1" x14ac:dyDescent="0.3">
      <c r="A100" s="4"/>
      <c r="C100" s="2"/>
      <c r="D100" s="2"/>
      <c r="E100" s="2"/>
      <c r="F100" s="2"/>
      <c r="G100" s="2"/>
      <c r="H100" s="2"/>
      <c r="I100" s="2"/>
      <c r="J100" s="2"/>
      <c r="K100" s="2"/>
      <c r="L100" s="2"/>
      <c r="V100" s="8"/>
      <c r="W100" s="8"/>
    </row>
    <row r="101" spans="1:23" ht="15.75" customHeight="1" x14ac:dyDescent="0.3">
      <c r="A101" s="4"/>
      <c r="C101" s="2"/>
      <c r="D101" s="2"/>
      <c r="E101" s="2"/>
      <c r="F101" s="2"/>
      <c r="G101" s="2"/>
      <c r="H101" s="2"/>
      <c r="I101" s="2"/>
      <c r="J101" s="2"/>
      <c r="K101" s="2"/>
      <c r="L101" s="2"/>
      <c r="V101" s="8"/>
      <c r="W101" s="8"/>
    </row>
    <row r="102" spans="1:23" ht="15.75" customHeight="1" x14ac:dyDescent="0.3">
      <c r="A102" s="4"/>
      <c r="C102" s="2"/>
      <c r="D102" s="2"/>
      <c r="E102" s="2"/>
      <c r="F102" s="2"/>
      <c r="G102" s="2"/>
      <c r="H102" s="2"/>
      <c r="I102" s="2"/>
      <c r="J102" s="2"/>
      <c r="K102" s="2"/>
      <c r="L102" s="2"/>
      <c r="V102" s="8"/>
      <c r="W102" s="8"/>
    </row>
    <row r="103" spans="1:23" ht="15.75" customHeight="1" x14ac:dyDescent="0.3">
      <c r="A103" s="4"/>
      <c r="C103" s="2"/>
      <c r="D103" s="2"/>
      <c r="E103" s="2"/>
      <c r="F103" s="2"/>
      <c r="G103" s="2"/>
      <c r="H103" s="2"/>
      <c r="I103" s="2"/>
      <c r="J103" s="2"/>
      <c r="K103" s="2"/>
      <c r="L103" s="2"/>
      <c r="V103" s="8"/>
      <c r="W103" s="8"/>
    </row>
    <row r="104" spans="1:23" ht="15.75" customHeight="1" x14ac:dyDescent="0.3">
      <c r="A104" s="4"/>
      <c r="C104" s="2"/>
      <c r="D104" s="2"/>
      <c r="E104" s="2"/>
      <c r="F104" s="2"/>
      <c r="G104" s="2"/>
      <c r="H104" s="2"/>
      <c r="I104" s="2"/>
      <c r="J104" s="2"/>
      <c r="K104" s="2"/>
      <c r="L104" s="2"/>
      <c r="V104" s="8"/>
      <c r="W104" s="8"/>
    </row>
    <row r="105" spans="1:23" ht="15.75" customHeight="1" x14ac:dyDescent="0.3">
      <c r="A105" s="4"/>
      <c r="C105" s="2"/>
      <c r="D105" s="2"/>
      <c r="E105" s="2"/>
      <c r="F105" s="2"/>
      <c r="G105" s="2"/>
      <c r="H105" s="2"/>
      <c r="I105" s="2"/>
      <c r="J105" s="2"/>
      <c r="K105" s="2"/>
      <c r="L105" s="2"/>
      <c r="V105" s="8"/>
      <c r="W105" s="8"/>
    </row>
    <row r="106" spans="1:23" ht="15.75" customHeight="1" x14ac:dyDescent="0.3">
      <c r="A106" s="4"/>
      <c r="C106" s="2"/>
      <c r="D106" s="2"/>
      <c r="E106" s="2"/>
      <c r="F106" s="2"/>
      <c r="G106" s="2"/>
      <c r="H106" s="2"/>
      <c r="I106" s="2"/>
      <c r="J106" s="2"/>
      <c r="K106" s="2"/>
      <c r="L106" s="2"/>
      <c r="V106" s="8"/>
      <c r="W106" s="8"/>
    </row>
    <row r="107" spans="1:23" ht="15.75" customHeight="1" x14ac:dyDescent="0.3">
      <c r="A107" s="4"/>
      <c r="C107" s="2"/>
      <c r="D107" s="2"/>
      <c r="E107" s="2"/>
      <c r="F107" s="2"/>
      <c r="G107" s="2"/>
      <c r="H107" s="2"/>
      <c r="I107" s="2"/>
      <c r="J107" s="2"/>
      <c r="K107" s="2"/>
      <c r="L107" s="2"/>
      <c r="V107" s="8"/>
      <c r="W107" s="8"/>
    </row>
    <row r="108" spans="1:23" ht="15.75" customHeight="1" x14ac:dyDescent="0.3">
      <c r="A108" s="4"/>
      <c r="C108" s="2"/>
      <c r="D108" s="2"/>
      <c r="E108" s="2"/>
      <c r="F108" s="2"/>
      <c r="G108" s="2"/>
      <c r="H108" s="2"/>
      <c r="I108" s="2"/>
      <c r="J108" s="2"/>
      <c r="K108" s="2"/>
      <c r="L108" s="2"/>
      <c r="V108" s="8"/>
      <c r="W108" s="8"/>
    </row>
    <row r="109" spans="1:23" ht="15.75" customHeight="1" x14ac:dyDescent="0.3">
      <c r="A109" s="4"/>
      <c r="C109" s="2"/>
      <c r="D109" s="2"/>
      <c r="E109" s="2"/>
      <c r="F109" s="2"/>
      <c r="G109" s="2"/>
      <c r="H109" s="2"/>
      <c r="I109" s="2"/>
      <c r="J109" s="2"/>
      <c r="K109" s="2"/>
      <c r="L109" s="2"/>
      <c r="V109" s="8"/>
      <c r="W109" s="8"/>
    </row>
    <row r="110" spans="1:23" ht="15.75" customHeight="1" x14ac:dyDescent="0.3">
      <c r="A110" s="4"/>
      <c r="C110" s="2"/>
      <c r="D110" s="2"/>
      <c r="E110" s="2"/>
      <c r="F110" s="2"/>
      <c r="G110" s="2"/>
      <c r="H110" s="2"/>
      <c r="I110" s="2"/>
      <c r="J110" s="2"/>
      <c r="K110" s="2"/>
      <c r="L110" s="2"/>
      <c r="V110" s="8"/>
      <c r="W110" s="8"/>
    </row>
    <row r="111" spans="1:23" ht="15.75" customHeight="1" x14ac:dyDescent="0.3">
      <c r="A111" s="4"/>
      <c r="C111" s="2"/>
      <c r="D111" s="2"/>
      <c r="E111" s="2"/>
      <c r="F111" s="2"/>
      <c r="G111" s="2"/>
      <c r="H111" s="2"/>
      <c r="I111" s="2"/>
      <c r="J111" s="2"/>
      <c r="K111" s="2"/>
      <c r="L111" s="2"/>
      <c r="V111" s="8"/>
      <c r="W111" s="8"/>
    </row>
    <row r="112" spans="1:23" ht="15.75" customHeight="1" x14ac:dyDescent="0.3">
      <c r="A112" s="4"/>
      <c r="C112" s="2"/>
      <c r="D112" s="2"/>
      <c r="E112" s="2"/>
      <c r="F112" s="2"/>
      <c r="G112" s="2"/>
      <c r="H112" s="2"/>
      <c r="I112" s="2"/>
      <c r="J112" s="2"/>
      <c r="K112" s="2"/>
      <c r="L112" s="2"/>
      <c r="V112" s="8"/>
      <c r="W112" s="8"/>
    </row>
    <row r="113" spans="1:23" ht="15.75" customHeight="1" x14ac:dyDescent="0.3">
      <c r="A113" s="4"/>
      <c r="C113" s="2"/>
      <c r="D113" s="2"/>
      <c r="E113" s="2"/>
      <c r="F113" s="2"/>
      <c r="G113" s="2"/>
      <c r="H113" s="2"/>
      <c r="I113" s="2"/>
      <c r="J113" s="2"/>
      <c r="K113" s="2"/>
      <c r="L113" s="2"/>
      <c r="V113" s="8"/>
      <c r="W113" s="8"/>
    </row>
    <row r="114" spans="1:23" ht="15.75" customHeight="1" x14ac:dyDescent="0.3">
      <c r="A114" s="4"/>
      <c r="C114" s="2"/>
      <c r="D114" s="2"/>
      <c r="E114" s="2"/>
      <c r="F114" s="2"/>
      <c r="G114" s="2"/>
      <c r="H114" s="2"/>
      <c r="I114" s="2"/>
      <c r="J114" s="2"/>
      <c r="K114" s="2"/>
      <c r="L114" s="2"/>
      <c r="V114" s="8"/>
      <c r="W114" s="8"/>
    </row>
    <row r="115" spans="1:23" ht="15.75" customHeight="1" x14ac:dyDescent="0.3">
      <c r="A115" s="4"/>
      <c r="C115" s="2"/>
      <c r="D115" s="2"/>
      <c r="E115" s="2"/>
      <c r="F115" s="2"/>
      <c r="G115" s="2"/>
      <c r="H115" s="2"/>
      <c r="I115" s="2"/>
      <c r="J115" s="2"/>
      <c r="K115" s="2"/>
      <c r="L115" s="2"/>
      <c r="V115" s="8"/>
      <c r="W115" s="8"/>
    </row>
    <row r="116" spans="1:23" ht="15.75" customHeight="1" x14ac:dyDescent="0.3">
      <c r="A116" s="4"/>
      <c r="C116" s="2"/>
      <c r="D116" s="2"/>
      <c r="E116" s="2"/>
      <c r="F116" s="2"/>
      <c r="G116" s="2"/>
      <c r="H116" s="2"/>
      <c r="I116" s="2"/>
      <c r="J116" s="2"/>
      <c r="K116" s="2"/>
      <c r="L116" s="2"/>
      <c r="V116" s="8"/>
      <c r="W116" s="8"/>
    </row>
    <row r="117" spans="1:23" ht="15.75" customHeight="1" x14ac:dyDescent="0.3">
      <c r="A117" s="4"/>
      <c r="C117" s="2"/>
      <c r="D117" s="2"/>
      <c r="E117" s="2"/>
      <c r="F117" s="2"/>
      <c r="G117" s="2"/>
      <c r="H117" s="2"/>
      <c r="I117" s="2"/>
      <c r="J117" s="2"/>
      <c r="K117" s="2"/>
      <c r="L117" s="2"/>
      <c r="V117" s="8"/>
      <c r="W117" s="8"/>
    </row>
    <row r="118" spans="1:23" ht="15.75" customHeight="1" x14ac:dyDescent="0.3">
      <c r="A118" s="4"/>
      <c r="C118" s="2"/>
      <c r="D118" s="2"/>
      <c r="E118" s="2"/>
      <c r="F118" s="2"/>
      <c r="G118" s="2"/>
      <c r="H118" s="2"/>
      <c r="I118" s="2"/>
      <c r="J118" s="2"/>
      <c r="K118" s="2"/>
      <c r="L118" s="2"/>
      <c r="V118" s="8"/>
      <c r="W118" s="8"/>
    </row>
    <row r="119" spans="1:23" ht="15.75" customHeight="1" x14ac:dyDescent="0.3">
      <c r="A119" s="4"/>
      <c r="C119" s="2"/>
      <c r="D119" s="2"/>
      <c r="E119" s="2"/>
      <c r="F119" s="2"/>
      <c r="G119" s="2"/>
      <c r="H119" s="2"/>
      <c r="I119" s="2"/>
      <c r="J119" s="2"/>
      <c r="K119" s="2"/>
      <c r="L119" s="2"/>
      <c r="V119" s="8"/>
      <c r="W119" s="8"/>
    </row>
    <row r="120" spans="1:23" ht="15.75" customHeight="1" x14ac:dyDescent="0.3">
      <c r="A120" s="4"/>
      <c r="C120" s="2"/>
      <c r="D120" s="2"/>
      <c r="E120" s="2"/>
      <c r="F120" s="2"/>
      <c r="G120" s="2"/>
      <c r="H120" s="2"/>
      <c r="I120" s="2"/>
      <c r="J120" s="2"/>
      <c r="K120" s="2"/>
      <c r="L120" s="2"/>
      <c r="V120" s="8"/>
      <c r="W120" s="8"/>
    </row>
    <row r="121" spans="1:23" ht="15.75" customHeight="1" x14ac:dyDescent="0.3">
      <c r="A121" s="4"/>
      <c r="C121" s="2"/>
      <c r="D121" s="2"/>
      <c r="E121" s="2"/>
      <c r="F121" s="2"/>
      <c r="G121" s="2"/>
      <c r="H121" s="2"/>
      <c r="I121" s="2"/>
      <c r="J121" s="2"/>
      <c r="K121" s="2"/>
      <c r="L121" s="2"/>
      <c r="V121" s="8"/>
      <c r="W121" s="8"/>
    </row>
    <row r="122" spans="1:23" ht="15.75" customHeight="1" x14ac:dyDescent="0.3">
      <c r="A122" s="4"/>
      <c r="C122" s="2"/>
      <c r="D122" s="2"/>
      <c r="E122" s="2"/>
      <c r="F122" s="2"/>
      <c r="G122" s="2"/>
      <c r="H122" s="2"/>
      <c r="I122" s="2"/>
      <c r="J122" s="2"/>
      <c r="K122" s="2"/>
      <c r="L122" s="2"/>
      <c r="V122" s="8"/>
      <c r="W122" s="8"/>
    </row>
    <row r="123" spans="1:23" ht="15.75" customHeight="1" x14ac:dyDescent="0.3">
      <c r="A123" s="4"/>
      <c r="C123" s="2"/>
      <c r="D123" s="2"/>
      <c r="E123" s="2"/>
      <c r="F123" s="2"/>
      <c r="G123" s="2"/>
      <c r="H123" s="2"/>
      <c r="I123" s="2"/>
      <c r="J123" s="2"/>
      <c r="K123" s="2"/>
      <c r="L123" s="2"/>
      <c r="V123" s="8"/>
      <c r="W123" s="8"/>
    </row>
    <row r="124" spans="1:23" ht="15.75" customHeight="1" x14ac:dyDescent="0.3">
      <c r="A124" s="4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23" ht="15.75" customHeight="1" x14ac:dyDescent="0.3">
      <c r="A125" s="4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23" ht="15.75" customHeight="1" x14ac:dyDescent="0.3">
      <c r="A126" s="4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23" ht="15.75" customHeight="1" x14ac:dyDescent="0.3">
      <c r="A127" s="4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23" ht="15.75" customHeight="1" x14ac:dyDescent="0.3">
      <c r="A128" s="4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ht="15.75" customHeight="1" x14ac:dyDescent="0.3">
      <c r="A129" s="4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ht="15.75" customHeight="1" x14ac:dyDescent="0.3">
      <c r="A130" s="4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ht="15.75" customHeight="1" x14ac:dyDescent="0.3">
      <c r="A131" s="4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ht="15.75" customHeight="1" x14ac:dyDescent="0.3">
      <c r="A132" s="4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ht="15.75" customHeight="1" x14ac:dyDescent="0.3">
      <c r="A133" s="4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15.75" customHeight="1" x14ac:dyDescent="0.3">
      <c r="A134" s="4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15.75" customHeight="1" x14ac:dyDescent="0.3">
      <c r="A135" s="4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15.75" customHeight="1" x14ac:dyDescent="0.3">
      <c r="A136" s="4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ht="15.75" customHeight="1" x14ac:dyDescent="0.3">
      <c r="A137" s="4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ht="15.75" customHeight="1" x14ac:dyDescent="0.3">
      <c r="A138" s="4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ht="15.75" customHeight="1" x14ac:dyDescent="0.3">
      <c r="A139" s="4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ht="15.75" customHeight="1" x14ac:dyDescent="0.3">
      <c r="A140" s="4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ht="15.75" customHeight="1" x14ac:dyDescent="0.3">
      <c r="A141" s="4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ht="15.75" customHeight="1" x14ac:dyDescent="0.3">
      <c r="A142" s="4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ht="15.75" customHeight="1" x14ac:dyDescent="0.3">
      <c r="A143" s="4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ht="15.75" customHeight="1" x14ac:dyDescent="0.3">
      <c r="A144" s="4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ht="15.75" customHeight="1" x14ac:dyDescent="0.3">
      <c r="A145" s="4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ht="15.75" customHeight="1" x14ac:dyDescent="0.3">
      <c r="A146" s="4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ht="15.75" customHeight="1" x14ac:dyDescent="0.3">
      <c r="A147" s="4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ht="15.75" customHeight="1" x14ac:dyDescent="0.3">
      <c r="A148" s="4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ht="15.75" customHeight="1" x14ac:dyDescent="0.3">
      <c r="A149" s="4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ht="15.75" customHeight="1" x14ac:dyDescent="0.3">
      <c r="A150" s="4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ht="15.75" customHeight="1" x14ac:dyDescent="0.3">
      <c r="A151" s="4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ht="15.75" customHeight="1" x14ac:dyDescent="0.3">
      <c r="A152" s="4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ht="15.75" customHeight="1" x14ac:dyDescent="0.3">
      <c r="A153" s="4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ht="15.75" customHeight="1" x14ac:dyDescent="0.3">
      <c r="A154" s="4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ht="15.75" customHeight="1" x14ac:dyDescent="0.3">
      <c r="A155" s="4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ht="15.75" customHeight="1" x14ac:dyDescent="0.3">
      <c r="A156" s="4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ht="15.75" customHeight="1" x14ac:dyDescent="0.3">
      <c r="A157" s="4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ht="15.75" customHeight="1" x14ac:dyDescent="0.3">
      <c r="A158" s="4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ht="15.75" customHeight="1" x14ac:dyDescent="0.3">
      <c r="A159" s="4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ht="15.75" customHeight="1" x14ac:dyDescent="0.3">
      <c r="A160" s="4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ht="15.75" customHeight="1" x14ac:dyDescent="0.3">
      <c r="A161" s="4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ht="15.75" customHeight="1" x14ac:dyDescent="0.3">
      <c r="A162" s="4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ht="15.75" customHeight="1" x14ac:dyDescent="0.3">
      <c r="A163" s="4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ht="15.75" customHeight="1" x14ac:dyDescent="0.3">
      <c r="A164" s="4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ht="15.75" customHeight="1" x14ac:dyDescent="0.3">
      <c r="A165" s="4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ht="15.75" customHeight="1" x14ac:dyDescent="0.3">
      <c r="A166" s="4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ht="15.75" customHeight="1" x14ac:dyDescent="0.3">
      <c r="A167" s="4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ht="15.75" customHeight="1" x14ac:dyDescent="0.3">
      <c r="A168" s="4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ht="15.75" customHeight="1" x14ac:dyDescent="0.3">
      <c r="A169" s="4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ht="15.75" customHeight="1" x14ac:dyDescent="0.3">
      <c r="A170" s="4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ht="15.75" customHeight="1" x14ac:dyDescent="0.3">
      <c r="A171" s="4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ht="15.75" customHeight="1" x14ac:dyDescent="0.3">
      <c r="A172" s="4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ht="15.75" customHeight="1" x14ac:dyDescent="0.3">
      <c r="A173" s="4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ht="15.75" customHeight="1" x14ac:dyDescent="0.3">
      <c r="A174" s="4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ht="15.75" customHeight="1" x14ac:dyDescent="0.3">
      <c r="A175" s="4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ht="15.75" customHeight="1" x14ac:dyDescent="0.3">
      <c r="A176" s="4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ht="15.75" customHeight="1" x14ac:dyDescent="0.3">
      <c r="A177" s="4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ht="15.75" customHeight="1" x14ac:dyDescent="0.3">
      <c r="A178" s="4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ht="15.75" customHeight="1" x14ac:dyDescent="0.3">
      <c r="A179" s="4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ht="15.75" customHeight="1" x14ac:dyDescent="0.3">
      <c r="A180" s="4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ht="15.75" customHeight="1" x14ac:dyDescent="0.3">
      <c r="A181" s="4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ht="15.75" customHeight="1" x14ac:dyDescent="0.3">
      <c r="A182" s="4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ht="15.75" customHeight="1" x14ac:dyDescent="0.3">
      <c r="A183" s="4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ht="15.75" customHeight="1" x14ac:dyDescent="0.3">
      <c r="A184" s="4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ht="15.75" customHeight="1" x14ac:dyDescent="0.3">
      <c r="A185" s="4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ht="15.75" customHeight="1" x14ac:dyDescent="0.3">
      <c r="A186" s="4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ht="15.75" customHeight="1" x14ac:dyDescent="0.3">
      <c r="A187" s="4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ht="15.75" customHeight="1" x14ac:dyDescent="0.3">
      <c r="A188" s="4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ht="15.75" customHeight="1" x14ac:dyDescent="0.3">
      <c r="A189" s="4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ht="15.75" customHeight="1" x14ac:dyDescent="0.3">
      <c r="A190" s="4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ht="15.75" customHeight="1" x14ac:dyDescent="0.3">
      <c r="A191" s="4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ht="15.75" customHeight="1" x14ac:dyDescent="0.3">
      <c r="A192" s="4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ht="15.75" customHeight="1" x14ac:dyDescent="0.3">
      <c r="A193" s="4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ht="15.75" customHeight="1" x14ac:dyDescent="0.3">
      <c r="A194" s="4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ht="15.75" customHeight="1" x14ac:dyDescent="0.3">
      <c r="A195" s="4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ht="15.75" customHeight="1" x14ac:dyDescent="0.3">
      <c r="A196" s="4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ht="15.75" customHeight="1" x14ac:dyDescent="0.3">
      <c r="A197" s="4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ht="15.75" customHeight="1" x14ac:dyDescent="0.3">
      <c r="A198" s="4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ht="15.75" customHeight="1" x14ac:dyDescent="0.3">
      <c r="A199" s="4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ht="15.75" customHeight="1" x14ac:dyDescent="0.3">
      <c r="A200" s="4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ht="15.75" customHeight="1" x14ac:dyDescent="0.3">
      <c r="A201" s="4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ht="15.75" customHeight="1" x14ac:dyDescent="0.3">
      <c r="A202" s="4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ht="15.75" customHeight="1" x14ac:dyDescent="0.3">
      <c r="A203" s="4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ht="15.75" customHeight="1" x14ac:dyDescent="0.3">
      <c r="A204" s="4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ht="15.75" customHeight="1" x14ac:dyDescent="0.3">
      <c r="A205" s="4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ht="15.75" customHeight="1" x14ac:dyDescent="0.3">
      <c r="A206" s="4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ht="15.75" customHeight="1" x14ac:dyDescent="0.3">
      <c r="A207" s="4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ht="15.75" customHeight="1" x14ac:dyDescent="0.3">
      <c r="A208" s="4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ht="15.75" customHeight="1" x14ac:dyDescent="0.3">
      <c r="A209" s="4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ht="15.75" customHeight="1" x14ac:dyDescent="0.3">
      <c r="A210" s="4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ht="15.75" customHeight="1" x14ac:dyDescent="0.3">
      <c r="A211" s="4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ht="15.75" customHeight="1" x14ac:dyDescent="0.3">
      <c r="A212" s="4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ht="15.75" customHeight="1" x14ac:dyDescent="0.3">
      <c r="A213" s="4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ht="15.75" customHeight="1" x14ac:dyDescent="0.3">
      <c r="A214" s="4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ht="15.75" customHeight="1" x14ac:dyDescent="0.3">
      <c r="A215" s="4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ht="15.75" customHeight="1" x14ac:dyDescent="0.3">
      <c r="A216" s="4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ht="15.75" customHeight="1" x14ac:dyDescent="0.3">
      <c r="A217" s="4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ht="15.75" customHeight="1" x14ac:dyDescent="0.3">
      <c r="A218" s="4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ht="15.75" customHeight="1" x14ac:dyDescent="0.3">
      <c r="A219" s="4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ht="15.75" customHeight="1" x14ac:dyDescent="0.3">
      <c r="A220" s="4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ht="15.75" customHeight="1" x14ac:dyDescent="0.3">
      <c r="A221" s="4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ht="15.75" customHeight="1" x14ac:dyDescent="0.3">
      <c r="A222" s="4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ht="15.75" customHeight="1" x14ac:dyDescent="0.3">
      <c r="A223" s="4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ht="15.75" customHeight="1" x14ac:dyDescent="0.3">
      <c r="A224" s="4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ht="15.75" customHeight="1" x14ac:dyDescent="0.3">
      <c r="A225" s="4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ht="15.75" customHeight="1" x14ac:dyDescent="0.3">
      <c r="A226" s="4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ht="15.75" customHeight="1" x14ac:dyDescent="0.3">
      <c r="A227" s="4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ht="15.75" customHeight="1" x14ac:dyDescent="0.3">
      <c r="A228" s="4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ht="15.75" customHeight="1" x14ac:dyDescent="0.3">
      <c r="A229" s="4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ht="15.75" customHeight="1" x14ac:dyDescent="0.3">
      <c r="A230" s="4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ht="15.75" customHeight="1" x14ac:dyDescent="0.3">
      <c r="A231" s="4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ht="15.75" customHeight="1" x14ac:dyDescent="0.3">
      <c r="A232" s="4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ht="15.75" customHeight="1" x14ac:dyDescent="0.3">
      <c r="A233" s="4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ht="15.75" customHeight="1" x14ac:dyDescent="0.3">
      <c r="A234" s="4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ht="15.75" customHeight="1" x14ac:dyDescent="0.3">
      <c r="A235" s="4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ht="15.75" customHeight="1" x14ac:dyDescent="0.3">
      <c r="A236" s="4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ht="15.75" customHeight="1" x14ac:dyDescent="0.3">
      <c r="A237" s="4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ht="15.75" customHeight="1" x14ac:dyDescent="0.3">
      <c r="A238" s="4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ht="15.75" customHeight="1" x14ac:dyDescent="0.3">
      <c r="A239" s="4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ht="15.75" customHeight="1" x14ac:dyDescent="0.3">
      <c r="A240" s="4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ht="15.75" customHeight="1" x14ac:dyDescent="0.3">
      <c r="A241" s="4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ht="15.75" customHeight="1" x14ac:dyDescent="0.3">
      <c r="A242" s="4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ht="15.75" customHeight="1" x14ac:dyDescent="0.3">
      <c r="A243" s="4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ht="15.75" customHeight="1" x14ac:dyDescent="0.3">
      <c r="A244" s="4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ht="15.75" customHeight="1" x14ac:dyDescent="0.3">
      <c r="A245" s="4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ht="15.75" customHeight="1" x14ac:dyDescent="0.3">
      <c r="A246" s="4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ht="15.75" customHeight="1" x14ac:dyDescent="0.3">
      <c r="A247" s="4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ht="15.75" customHeight="1" x14ac:dyDescent="0.3">
      <c r="A248" s="4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ht="15.75" customHeight="1" x14ac:dyDescent="0.3">
      <c r="A249" s="4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ht="15.75" customHeight="1" x14ac:dyDescent="0.3">
      <c r="A250" s="4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ht="15.75" customHeight="1" x14ac:dyDescent="0.3">
      <c r="A251" s="4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ht="15.75" customHeight="1" x14ac:dyDescent="0.25"/>
    <row r="253" spans="1:12" ht="15.75" customHeight="1" x14ac:dyDescent="0.25"/>
    <row r="254" spans="1:12" ht="15.75" customHeight="1" x14ac:dyDescent="0.25"/>
    <row r="255" spans="1:12" ht="15.75" customHeight="1" x14ac:dyDescent="0.25"/>
    <row r="256" spans="1:12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</sheetData>
  <autoFilter ref="B5:U51" xr:uid="{00000000-0001-0000-0000-000000000000}"/>
  <pageMargins left="0.7" right="0.7" top="0.75" bottom="0.75" header="0" footer="0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3CBFE-F471-41CE-9AF7-1F6569BDAA14}">
  <sheetPr>
    <outlinePr summaryBelow="0" summaryRight="0"/>
  </sheetPr>
  <dimension ref="A1:AL1006"/>
  <sheetViews>
    <sheetView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K5" sqref="AK5"/>
    </sheetView>
  </sheetViews>
  <sheetFormatPr defaultColWidth="14.453125" defaultRowHeight="15" customHeight="1" outlineLevelRow="1" x14ac:dyDescent="0.25"/>
  <cols>
    <col min="1" max="1" width="3.26953125" customWidth="1"/>
    <col min="2" max="2" width="36.1796875" customWidth="1"/>
  </cols>
  <sheetData>
    <row r="1" spans="1:38" ht="15.75" customHeight="1" x14ac:dyDescent="0.4">
      <c r="A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8" ht="15.75" customHeight="1" x14ac:dyDescent="0.35">
      <c r="A2" s="3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</row>
    <row r="3" spans="1:38" s="11" customFormat="1" ht="15.75" customHeight="1" x14ac:dyDescent="0.3">
      <c r="A3" s="1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AD3" s="14"/>
    </row>
    <row r="4" spans="1:38" ht="15.75" customHeight="1" x14ac:dyDescent="0.35">
      <c r="A4" s="3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38" ht="15.75" customHeight="1" x14ac:dyDescent="0.3">
      <c r="A5" s="4" t="s">
        <v>3</v>
      </c>
      <c r="B5" s="5"/>
      <c r="C5" s="5">
        <v>42185</v>
      </c>
      <c r="D5" s="5">
        <v>42277</v>
      </c>
      <c r="E5" s="5">
        <v>42369</v>
      </c>
      <c r="F5" s="5">
        <v>42460</v>
      </c>
      <c r="G5" s="5">
        <v>42551</v>
      </c>
      <c r="H5" s="5">
        <v>42643</v>
      </c>
      <c r="I5" s="5">
        <v>42735</v>
      </c>
      <c r="J5" s="5">
        <v>42825</v>
      </c>
      <c r="K5" s="5">
        <v>42916</v>
      </c>
      <c r="L5" s="5">
        <v>43008</v>
      </c>
      <c r="M5" s="5">
        <v>43100</v>
      </c>
      <c r="N5" s="5">
        <v>43190</v>
      </c>
      <c r="O5" s="5">
        <v>43281</v>
      </c>
      <c r="P5" s="5">
        <v>43373</v>
      </c>
      <c r="Q5" s="5">
        <v>43465</v>
      </c>
      <c r="R5" s="5">
        <v>43555</v>
      </c>
      <c r="S5" s="5">
        <v>43646</v>
      </c>
      <c r="T5" s="5">
        <v>43738</v>
      </c>
      <c r="U5" s="5">
        <v>43830</v>
      </c>
      <c r="V5" s="5">
        <v>43921</v>
      </c>
      <c r="W5" s="5">
        <v>44012</v>
      </c>
      <c r="X5" s="5">
        <v>44104</v>
      </c>
      <c r="Y5" s="5">
        <v>44185</v>
      </c>
      <c r="Z5" s="5">
        <v>44286</v>
      </c>
      <c r="AA5" s="5">
        <f t="shared" ref="AA5:AJ5" si="0">EOMONTH(Z5,3)</f>
        <v>44377</v>
      </c>
      <c r="AB5" s="5">
        <f t="shared" si="0"/>
        <v>44469</v>
      </c>
      <c r="AC5" s="5">
        <f t="shared" si="0"/>
        <v>44561</v>
      </c>
      <c r="AD5" s="5">
        <f t="shared" si="0"/>
        <v>44651</v>
      </c>
      <c r="AE5" s="5">
        <f t="shared" si="0"/>
        <v>44742</v>
      </c>
      <c r="AF5" s="5">
        <f t="shared" si="0"/>
        <v>44834</v>
      </c>
      <c r="AG5" s="5">
        <f t="shared" si="0"/>
        <v>44926</v>
      </c>
      <c r="AH5" s="5">
        <f t="shared" si="0"/>
        <v>45016</v>
      </c>
      <c r="AI5" s="5">
        <f t="shared" si="0"/>
        <v>45107</v>
      </c>
      <c r="AJ5" s="5">
        <f t="shared" si="0"/>
        <v>45199</v>
      </c>
      <c r="AK5" s="15" t="s">
        <v>30</v>
      </c>
    </row>
    <row r="6" spans="1:38" ht="15.75" customHeight="1" x14ac:dyDescent="0.3">
      <c r="A6" s="4"/>
      <c r="B6" s="2" t="s">
        <v>26</v>
      </c>
      <c r="C6" s="2">
        <v>2052</v>
      </c>
      <c r="D6" s="2">
        <v>2388</v>
      </c>
      <c r="E6" s="2">
        <v>2652</v>
      </c>
      <c r="F6" s="2">
        <v>2820</v>
      </c>
      <c r="G6" s="2">
        <v>3696</v>
      </c>
      <c r="H6" s="2">
        <v>9528</v>
      </c>
      <c r="I6" s="2">
        <v>10908</v>
      </c>
      <c r="J6" s="6">
        <v>12024</v>
      </c>
      <c r="K6" s="6">
        <v>14640</v>
      </c>
      <c r="L6" s="6">
        <v>15768</v>
      </c>
      <c r="M6" s="6">
        <v>19164</v>
      </c>
      <c r="N6" s="6">
        <v>21480</v>
      </c>
      <c r="O6" s="6">
        <v>23820</v>
      </c>
      <c r="P6" s="6">
        <v>28620</v>
      </c>
      <c r="Q6" s="6">
        <v>32592</v>
      </c>
      <c r="R6" s="6">
        <v>37332</v>
      </c>
      <c r="S6" s="6">
        <v>43308</v>
      </c>
      <c r="T6" s="6">
        <v>48852</v>
      </c>
      <c r="U6" s="6">
        <v>54612</v>
      </c>
      <c r="V6" s="6">
        <v>64992</v>
      </c>
      <c r="W6" s="6">
        <v>67812</v>
      </c>
      <c r="X6" s="6">
        <v>69396</v>
      </c>
      <c r="Y6" s="6">
        <v>75012</v>
      </c>
      <c r="Z6" s="6">
        <v>81024</v>
      </c>
      <c r="AA6" s="11">
        <v>89844</v>
      </c>
      <c r="AB6" s="6">
        <v>102624</v>
      </c>
      <c r="AC6" s="6">
        <v>109884</v>
      </c>
      <c r="AD6" s="6">
        <v>113472</v>
      </c>
      <c r="AE6" s="6">
        <v>128340</v>
      </c>
      <c r="AF6" s="6">
        <v>139296</v>
      </c>
      <c r="AG6" s="6">
        <v>148296</v>
      </c>
      <c r="AH6" s="6">
        <v>169455.15600000002</v>
      </c>
      <c r="AI6" s="6">
        <v>178612.75200000001</v>
      </c>
      <c r="AJ6" s="6">
        <f>15814246*12/1000</f>
        <v>189770.95199999999</v>
      </c>
      <c r="AK6" s="15" t="s">
        <v>30</v>
      </c>
      <c r="AL6" s="8"/>
    </row>
    <row r="7" spans="1:38" ht="15.75" customHeight="1" x14ac:dyDescent="0.3">
      <c r="A7" s="4"/>
      <c r="B7" s="2" t="s">
        <v>5</v>
      </c>
      <c r="C7" s="2">
        <v>324</v>
      </c>
      <c r="D7" s="2">
        <v>365</v>
      </c>
      <c r="E7" s="2">
        <v>504</v>
      </c>
      <c r="F7" s="2">
        <v>641</v>
      </c>
      <c r="G7" s="6">
        <v>736</v>
      </c>
      <c r="H7" s="6">
        <v>1409</v>
      </c>
      <c r="I7" s="6">
        <v>1479</v>
      </c>
      <c r="J7" s="6">
        <v>1658</v>
      </c>
      <c r="K7" s="6">
        <v>1829</v>
      </c>
      <c r="L7" s="6">
        <v>2064</v>
      </c>
      <c r="M7" s="6">
        <v>2259</v>
      </c>
      <c r="N7" s="6">
        <v>2520</v>
      </c>
      <c r="O7" s="6">
        <v>2755</v>
      </c>
      <c r="P7" s="6">
        <v>3026</v>
      </c>
      <c r="Q7" s="6">
        <v>3344</v>
      </c>
      <c r="R7" s="6">
        <v>3668</v>
      </c>
      <c r="S7" s="6">
        <v>4069</v>
      </c>
      <c r="T7" s="6">
        <v>4455</v>
      </c>
      <c r="U7" s="6">
        <v>4863</v>
      </c>
      <c r="V7" s="6">
        <v>5375</v>
      </c>
      <c r="W7" s="6">
        <v>5767</v>
      </c>
      <c r="X7" s="6">
        <v>6333</v>
      </c>
      <c r="Y7" s="6">
        <v>6691</v>
      </c>
      <c r="Z7" s="6">
        <v>7037</v>
      </c>
      <c r="AA7" s="11">
        <v>7689</v>
      </c>
      <c r="AB7" s="6">
        <v>8084</v>
      </c>
      <c r="AC7" s="6">
        <v>8523</v>
      </c>
      <c r="AD7" s="6">
        <v>9012</v>
      </c>
      <c r="AE7" s="6">
        <v>9545</v>
      </c>
      <c r="AF7" s="6">
        <v>9606</v>
      </c>
      <c r="AG7" s="6">
        <f>9809</f>
        <v>9809</v>
      </c>
      <c r="AH7" s="6">
        <f>AG7+22</f>
        <v>9831</v>
      </c>
      <c r="AI7" s="6">
        <f>9963</f>
        <v>9963</v>
      </c>
      <c r="AJ7" s="6">
        <v>10099</v>
      </c>
      <c r="AK7" s="15" t="s">
        <v>30</v>
      </c>
    </row>
    <row r="8" spans="1:38" ht="15.75" customHeight="1" x14ac:dyDescent="0.3">
      <c r="A8" s="4"/>
      <c r="B8" s="2" t="s">
        <v>25</v>
      </c>
      <c r="C8" s="2"/>
      <c r="D8" s="2"/>
      <c r="E8" s="2"/>
      <c r="F8" s="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>
        <v>3781</v>
      </c>
      <c r="T8" s="6">
        <v>4146</v>
      </c>
      <c r="U8" s="6">
        <v>4470</v>
      </c>
      <c r="V8" s="6">
        <v>4871</v>
      </c>
      <c r="W8" s="6">
        <v>5170</v>
      </c>
      <c r="X8" s="6">
        <v>5643</v>
      </c>
      <c r="Y8" s="6">
        <v>5950</v>
      </c>
      <c r="Z8" s="6">
        <v>6264</v>
      </c>
      <c r="AA8" s="11">
        <v>6867</v>
      </c>
      <c r="AB8" s="6">
        <v>7189</v>
      </c>
      <c r="AC8" s="6">
        <v>7555</v>
      </c>
      <c r="AD8" s="6">
        <v>8008</v>
      </c>
      <c r="AE8" s="6">
        <v>8473</v>
      </c>
      <c r="AF8" s="6">
        <v>8573</v>
      </c>
      <c r="AG8" s="6">
        <v>8902</v>
      </c>
      <c r="AH8" s="6">
        <v>9025</v>
      </c>
      <c r="AI8" s="6">
        <v>9172</v>
      </c>
      <c r="AJ8" s="6">
        <v>9307</v>
      </c>
      <c r="AK8" s="15" t="s">
        <v>30</v>
      </c>
      <c r="AL8" s="8"/>
    </row>
    <row r="9" spans="1:38" ht="15.75" customHeight="1" x14ac:dyDescent="0.3">
      <c r="A9" s="4"/>
      <c r="B9" s="2" t="s">
        <v>6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16</v>
      </c>
      <c r="O9" s="7">
        <v>44</v>
      </c>
      <c r="P9" s="7">
        <v>69</v>
      </c>
      <c r="Q9" s="7">
        <v>99</v>
      </c>
      <c r="R9" s="7">
        <v>131</v>
      </c>
      <c r="S9" s="7">
        <v>175</v>
      </c>
      <c r="T9" s="7">
        <v>198</v>
      </c>
      <c r="U9" s="7">
        <v>228</v>
      </c>
      <c r="V9" s="7">
        <v>268</v>
      </c>
      <c r="W9" s="7">
        <v>307</v>
      </c>
      <c r="X9" s="7">
        <v>343</v>
      </c>
      <c r="Y9" s="7">
        <v>382</v>
      </c>
      <c r="Z9" s="7">
        <v>422</v>
      </c>
      <c r="AA9" s="11">
        <v>502</v>
      </c>
      <c r="AB9" s="7">
        <v>543</v>
      </c>
      <c r="AC9" s="7">
        <v>603</v>
      </c>
      <c r="AD9" s="7">
        <v>670</v>
      </c>
      <c r="AE9" s="7">
        <v>731</v>
      </c>
      <c r="AF9" s="7">
        <v>772</v>
      </c>
      <c r="AG9" s="7">
        <v>768</v>
      </c>
      <c r="AH9" s="7">
        <f>AG9+34</f>
        <v>802</v>
      </c>
      <c r="AI9" s="7">
        <v>848</v>
      </c>
      <c r="AJ9" s="7">
        <v>866</v>
      </c>
      <c r="AK9" s="15" t="s">
        <v>30</v>
      </c>
    </row>
    <row r="10" spans="1:38" ht="15.75" customHeight="1" x14ac:dyDescent="0.3">
      <c r="A10" s="4"/>
      <c r="B10" s="2" t="s">
        <v>24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11">
        <v>21</v>
      </c>
      <c r="AB10" s="7">
        <v>28</v>
      </c>
      <c r="AC10" s="7">
        <v>40</v>
      </c>
      <c r="AD10" s="7">
        <v>59</v>
      </c>
      <c r="AE10" s="7">
        <v>73</v>
      </c>
      <c r="AF10" s="7">
        <v>95</v>
      </c>
      <c r="AG10" s="7">
        <v>94</v>
      </c>
      <c r="AH10" s="7">
        <f>AG10+25</f>
        <v>119</v>
      </c>
      <c r="AI10" s="7">
        <v>159</v>
      </c>
      <c r="AJ10" s="7">
        <v>158</v>
      </c>
      <c r="AK10" s="15" t="s">
        <v>30</v>
      </c>
    </row>
    <row r="11" spans="1:38" ht="15.75" customHeight="1" x14ac:dyDescent="0.3">
      <c r="A11" s="4"/>
      <c r="B11" s="2" t="s">
        <v>7</v>
      </c>
      <c r="C11" s="2">
        <v>746</v>
      </c>
      <c r="D11" s="6">
        <v>847</v>
      </c>
      <c r="E11" s="6">
        <v>1118</v>
      </c>
      <c r="F11" s="6">
        <v>1428</v>
      </c>
      <c r="G11" s="6">
        <v>1500</v>
      </c>
      <c r="H11" s="6">
        <v>2412</v>
      </c>
      <c r="I11" s="6">
        <v>2768</v>
      </c>
      <c r="J11" s="6">
        <v>3269</v>
      </c>
      <c r="K11" s="6">
        <v>3764</v>
      </c>
      <c r="L11" s="6">
        <v>4422</v>
      </c>
      <c r="M11" s="6">
        <v>5041</v>
      </c>
      <c r="N11" s="6">
        <v>5731</v>
      </c>
      <c r="O11" s="6">
        <v>6567</v>
      </c>
      <c r="P11" s="6">
        <v>7648</v>
      </c>
      <c r="Q11" s="6">
        <v>8735</v>
      </c>
      <c r="R11" s="6">
        <v>10374</v>
      </c>
      <c r="S11" s="6">
        <v>11561</v>
      </c>
      <c r="T11" s="6">
        <v>12815</v>
      </c>
      <c r="U11" s="6">
        <v>13914</v>
      </c>
      <c r="V11" s="6">
        <v>15531</v>
      </c>
      <c r="W11" s="6">
        <v>16712</v>
      </c>
      <c r="X11" s="6">
        <v>18145</v>
      </c>
      <c r="Y11" s="6">
        <v>19278</v>
      </c>
      <c r="Z11" s="6">
        <v>20056</v>
      </c>
      <c r="AA11" s="11">
        <v>21712</v>
      </c>
      <c r="AB11" s="6">
        <v>23171</v>
      </c>
      <c r="AC11" s="6">
        <v>24359</v>
      </c>
      <c r="AD11" s="6">
        <v>25936</v>
      </c>
      <c r="AE11" s="6">
        <v>27383</v>
      </c>
      <c r="AF11" s="6">
        <v>28326</v>
      </c>
      <c r="AG11" s="6">
        <f>29088</f>
        <v>29088</v>
      </c>
      <c r="AH11" s="6">
        <f>AG11+607</f>
        <v>29695</v>
      </c>
      <c r="AI11" s="6">
        <f>30516</f>
        <v>30516</v>
      </c>
      <c r="AJ11" s="6">
        <v>31190</v>
      </c>
      <c r="AK11" s="15" t="s">
        <v>30</v>
      </c>
    </row>
    <row r="12" spans="1:38" ht="15.75" customHeight="1" x14ac:dyDescent="0.3">
      <c r="A12" s="4"/>
      <c r="B12" s="2" t="s">
        <v>8</v>
      </c>
      <c r="C12" s="2">
        <v>36</v>
      </c>
      <c r="D12" s="2">
        <v>41</v>
      </c>
      <c r="E12" s="2">
        <v>46</v>
      </c>
      <c r="F12" s="2">
        <v>59</v>
      </c>
      <c r="G12" s="2">
        <v>71</v>
      </c>
      <c r="H12" s="2">
        <v>132</v>
      </c>
      <c r="I12" s="2">
        <v>141</v>
      </c>
      <c r="J12" s="2">
        <v>150</v>
      </c>
      <c r="K12" s="2">
        <v>165</v>
      </c>
      <c r="L12" s="2">
        <v>173</v>
      </c>
      <c r="M12" s="2">
        <v>185</v>
      </c>
      <c r="N12" s="2">
        <v>206</v>
      </c>
      <c r="O12" s="2">
        <v>221</v>
      </c>
      <c r="P12" s="2">
        <v>234</v>
      </c>
      <c r="Q12" s="2">
        <v>245</v>
      </c>
      <c r="R12" s="2">
        <v>264</v>
      </c>
      <c r="S12" s="2">
        <v>300</v>
      </c>
      <c r="T12" s="2">
        <v>304</v>
      </c>
      <c r="U12" s="2">
        <v>317</v>
      </c>
      <c r="V12" s="2">
        <v>329</v>
      </c>
      <c r="W12" s="2">
        <v>366</v>
      </c>
      <c r="X12" s="2">
        <v>385</v>
      </c>
      <c r="Y12" s="2">
        <v>386</v>
      </c>
      <c r="Z12" s="2">
        <v>390</v>
      </c>
      <c r="AA12" s="11">
        <v>405</v>
      </c>
      <c r="AB12" s="6">
        <v>406</v>
      </c>
      <c r="AC12" s="6">
        <v>411</v>
      </c>
      <c r="AD12" s="6">
        <v>409</v>
      </c>
      <c r="AE12" s="6">
        <v>423</v>
      </c>
      <c r="AF12" s="6">
        <v>422</v>
      </c>
      <c r="AG12" s="6">
        <v>423</v>
      </c>
      <c r="AH12" s="6">
        <v>418</v>
      </c>
      <c r="AI12" s="6">
        <v>400</v>
      </c>
      <c r="AJ12" s="6">
        <v>397</v>
      </c>
      <c r="AK12" s="15" t="s">
        <v>30</v>
      </c>
    </row>
    <row r="13" spans="1:38" ht="15.75" customHeight="1" x14ac:dyDescent="0.3">
      <c r="A13" s="4"/>
      <c r="B13" s="2" t="s">
        <v>9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>
        <v>386</v>
      </c>
      <c r="R13" s="2">
        <v>465</v>
      </c>
      <c r="S13" s="2">
        <v>528</v>
      </c>
      <c r="T13" s="2">
        <v>535</v>
      </c>
      <c r="U13" s="2">
        <v>552</v>
      </c>
      <c r="V13" s="2">
        <v>601</v>
      </c>
      <c r="W13" s="2">
        <v>669</v>
      </c>
      <c r="X13" s="2">
        <v>702</v>
      </c>
      <c r="Y13" s="2">
        <v>716</v>
      </c>
      <c r="Z13" s="2">
        <v>741</v>
      </c>
      <c r="AA13">
        <v>761</v>
      </c>
      <c r="AB13">
        <v>763</v>
      </c>
      <c r="AC13">
        <v>768</v>
      </c>
      <c r="AD13" s="6">
        <v>771</v>
      </c>
      <c r="AE13" s="6">
        <v>787</v>
      </c>
      <c r="AF13" s="6">
        <v>795</v>
      </c>
      <c r="AG13" s="6">
        <v>802</v>
      </c>
      <c r="AH13" s="6">
        <v>798</v>
      </c>
      <c r="AI13" s="6">
        <v>812</v>
      </c>
      <c r="AJ13" s="6">
        <v>856</v>
      </c>
      <c r="AK13" s="15" t="s">
        <v>30</v>
      </c>
    </row>
    <row r="14" spans="1:38" ht="15.75" customHeight="1" x14ac:dyDescent="0.3">
      <c r="A14" s="4"/>
      <c r="B14" s="2" t="s">
        <v>10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>
        <v>76</v>
      </c>
      <c r="P14" s="6">
        <v>79</v>
      </c>
      <c r="Q14" s="6">
        <v>82</v>
      </c>
      <c r="R14" s="6">
        <v>87</v>
      </c>
      <c r="S14" s="6">
        <v>90</v>
      </c>
      <c r="T14" s="6">
        <v>95</v>
      </c>
      <c r="U14" s="6">
        <v>99</v>
      </c>
      <c r="V14" s="6">
        <v>98</v>
      </c>
      <c r="W14" s="8">
        <v>102</v>
      </c>
      <c r="X14" s="8">
        <v>100</v>
      </c>
      <c r="Y14" s="8">
        <v>102</v>
      </c>
      <c r="Z14" s="8">
        <v>102</v>
      </c>
      <c r="AA14" s="8">
        <v>107</v>
      </c>
      <c r="AB14" s="6">
        <v>109</v>
      </c>
      <c r="AC14" s="6">
        <v>111</v>
      </c>
      <c r="AD14" s="6">
        <v>115</v>
      </c>
      <c r="AE14" s="6">
        <v>119</v>
      </c>
      <c r="AF14" s="6">
        <v>121</v>
      </c>
      <c r="AG14" s="6">
        <v>121</v>
      </c>
      <c r="AH14" s="6">
        <v>119</v>
      </c>
      <c r="AI14" s="6">
        <v>112</v>
      </c>
      <c r="AJ14" s="6">
        <v>113</v>
      </c>
      <c r="AK14" s="15" t="s">
        <v>30</v>
      </c>
    </row>
    <row r="15" spans="1:38" ht="15.75" customHeight="1" x14ac:dyDescent="0.3">
      <c r="A15" s="4"/>
      <c r="B15" s="2" t="s">
        <v>11</v>
      </c>
      <c r="C15" s="6"/>
      <c r="D15" s="6"/>
      <c r="E15" s="6"/>
      <c r="F15" s="6"/>
      <c r="G15" s="6"/>
      <c r="H15" s="6"/>
      <c r="I15" s="6"/>
      <c r="J15" s="6"/>
      <c r="K15" s="6">
        <v>62</v>
      </c>
      <c r="L15" s="6">
        <v>67</v>
      </c>
      <c r="M15" s="6">
        <v>102</v>
      </c>
      <c r="N15" s="6">
        <v>106</v>
      </c>
      <c r="O15" s="6">
        <v>108</v>
      </c>
      <c r="P15" s="6">
        <v>109</v>
      </c>
      <c r="Q15" s="6">
        <v>115</v>
      </c>
      <c r="R15" s="6">
        <v>122</v>
      </c>
      <c r="S15" s="8">
        <v>132</v>
      </c>
      <c r="T15" s="6">
        <v>141</v>
      </c>
      <c r="U15" s="6">
        <v>156</v>
      </c>
      <c r="V15" s="6">
        <v>171</v>
      </c>
      <c r="W15" s="6">
        <v>197</v>
      </c>
      <c r="X15" s="6">
        <v>215</v>
      </c>
      <c r="Y15" s="6">
        <v>220</v>
      </c>
      <c r="Z15" s="6">
        <v>227</v>
      </c>
      <c r="AA15">
        <v>233</v>
      </c>
      <c r="AB15" s="6">
        <v>236</v>
      </c>
      <c r="AC15" s="6">
        <v>240</v>
      </c>
      <c r="AD15" s="6">
        <v>244</v>
      </c>
      <c r="AE15" s="6">
        <v>278</v>
      </c>
      <c r="AF15" s="6">
        <v>281</v>
      </c>
      <c r="AG15" s="6">
        <v>282</v>
      </c>
      <c r="AH15" s="6">
        <v>283</v>
      </c>
      <c r="AI15" s="6">
        <v>284</v>
      </c>
      <c r="AJ15" s="6">
        <v>286</v>
      </c>
      <c r="AK15" s="15" t="s">
        <v>30</v>
      </c>
    </row>
    <row r="16" spans="1:38" ht="15.75" customHeight="1" x14ac:dyDescent="0.3">
      <c r="A16" s="4"/>
      <c r="B16" s="2" t="s">
        <v>12</v>
      </c>
      <c r="C16" s="6">
        <v>179</v>
      </c>
      <c r="D16" s="6">
        <v>194</v>
      </c>
      <c r="E16" s="6">
        <v>253</v>
      </c>
      <c r="F16" s="6">
        <v>283</v>
      </c>
      <c r="G16" s="6">
        <v>314</v>
      </c>
      <c r="H16" s="6">
        <v>561</v>
      </c>
      <c r="I16" s="6">
        <v>621</v>
      </c>
      <c r="J16" s="6">
        <v>676</v>
      </c>
      <c r="K16" s="6">
        <v>738</v>
      </c>
      <c r="L16" s="6">
        <v>783</v>
      </c>
      <c r="M16" s="6">
        <v>860</v>
      </c>
      <c r="N16" s="6">
        <v>951</v>
      </c>
      <c r="O16" s="6">
        <v>1038</v>
      </c>
      <c r="P16" s="6">
        <v>1161</v>
      </c>
      <c r="Q16" s="6">
        <v>1277</v>
      </c>
      <c r="R16" s="6">
        <v>1367</v>
      </c>
      <c r="S16" s="8">
        <v>1490</v>
      </c>
      <c r="T16" s="6">
        <v>1584</v>
      </c>
      <c r="U16" s="6">
        <v>1679</v>
      </c>
      <c r="V16" s="6">
        <v>1777</v>
      </c>
      <c r="W16" s="6">
        <v>1842</v>
      </c>
      <c r="X16" s="6">
        <v>1980</v>
      </c>
      <c r="Y16" s="6">
        <v>2043</v>
      </c>
      <c r="Z16" s="6">
        <v>2117</v>
      </c>
      <c r="AA16">
        <v>2285</v>
      </c>
      <c r="AB16" s="6">
        <v>2332</v>
      </c>
      <c r="AC16" s="6">
        <v>2455</v>
      </c>
      <c r="AD16" s="6">
        <v>2541</v>
      </c>
      <c r="AE16" s="6">
        <v>2643</v>
      </c>
      <c r="AF16" s="6">
        <v>2700</v>
      </c>
      <c r="AG16" s="6">
        <v>2739</v>
      </c>
      <c r="AH16" s="6">
        <v>2811</v>
      </c>
      <c r="AI16" s="6">
        <v>2856</v>
      </c>
      <c r="AJ16" s="6">
        <v>2863</v>
      </c>
      <c r="AK16" s="15" t="s">
        <v>30</v>
      </c>
    </row>
    <row r="17" spans="1:37" ht="15.75" customHeight="1" x14ac:dyDescent="0.3">
      <c r="A17" s="4"/>
      <c r="B17" s="2" t="s">
        <v>13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>
        <v>74</v>
      </c>
      <c r="P17" s="2">
        <v>81</v>
      </c>
      <c r="Q17" s="2">
        <v>82</v>
      </c>
      <c r="R17" s="2">
        <v>86</v>
      </c>
      <c r="S17" s="2">
        <v>98</v>
      </c>
      <c r="T17" s="2">
        <v>98</v>
      </c>
      <c r="U17" s="2">
        <v>102</v>
      </c>
      <c r="V17" s="2">
        <v>108</v>
      </c>
      <c r="W17" s="2">
        <v>128</v>
      </c>
      <c r="X17" s="2">
        <v>132</v>
      </c>
      <c r="Y17" s="2">
        <v>130</v>
      </c>
      <c r="Z17" s="2">
        <v>131</v>
      </c>
      <c r="AA17">
        <v>136</v>
      </c>
      <c r="AB17" s="6">
        <v>138</v>
      </c>
      <c r="AC17" s="6">
        <v>139</v>
      </c>
      <c r="AD17" s="6">
        <v>139</v>
      </c>
      <c r="AE17" s="6">
        <v>145</v>
      </c>
      <c r="AF17" s="8">
        <f>AE17</f>
        <v>145</v>
      </c>
      <c r="AG17" s="8">
        <v>145</v>
      </c>
      <c r="AH17" s="8">
        <v>150</v>
      </c>
      <c r="AI17" s="8">
        <v>152</v>
      </c>
      <c r="AJ17" s="8">
        <v>151</v>
      </c>
      <c r="AK17" s="15" t="s">
        <v>30</v>
      </c>
    </row>
    <row r="18" spans="1:37" ht="15.75" customHeight="1" x14ac:dyDescent="0.3">
      <c r="A18" s="4"/>
      <c r="B18" s="2" t="s">
        <v>14</v>
      </c>
      <c r="C18" s="2">
        <v>4</v>
      </c>
      <c r="D18" s="2">
        <v>4</v>
      </c>
      <c r="E18" s="2">
        <v>4</v>
      </c>
      <c r="F18" s="2">
        <v>4</v>
      </c>
      <c r="G18" s="2">
        <v>12</v>
      </c>
      <c r="H18" s="2">
        <v>12</v>
      </c>
      <c r="I18" s="2">
        <v>12</v>
      </c>
      <c r="J18" s="2">
        <v>12</v>
      </c>
      <c r="K18" s="2">
        <v>12</v>
      </c>
      <c r="L18" s="2">
        <v>12</v>
      </c>
      <c r="M18" s="2">
        <v>12</v>
      </c>
      <c r="N18" s="2">
        <v>12</v>
      </c>
      <c r="O18" s="2">
        <v>12</v>
      </c>
      <c r="P18" s="2">
        <v>12</v>
      </c>
      <c r="Q18" s="2">
        <v>13</v>
      </c>
      <c r="R18" s="2">
        <v>13</v>
      </c>
      <c r="S18" s="2">
        <v>20</v>
      </c>
      <c r="T18" s="2">
        <v>20</v>
      </c>
      <c r="U18" s="2">
        <v>21</v>
      </c>
      <c r="V18" s="2">
        <v>21</v>
      </c>
      <c r="W18" s="2">
        <v>23</v>
      </c>
      <c r="X18" s="2">
        <v>24</v>
      </c>
      <c r="Y18" s="2">
        <v>23</v>
      </c>
      <c r="Z18" s="2">
        <v>23</v>
      </c>
      <c r="AA18" s="2">
        <v>23</v>
      </c>
      <c r="AB18" s="6">
        <v>23</v>
      </c>
      <c r="AC18" s="6">
        <v>23</v>
      </c>
      <c r="AD18" s="6">
        <v>23</v>
      </c>
      <c r="AE18" s="6">
        <v>24</v>
      </c>
      <c r="AF18" s="6">
        <v>24</v>
      </c>
      <c r="AG18" s="6">
        <v>24</v>
      </c>
      <c r="AH18" s="6">
        <v>24</v>
      </c>
      <c r="AI18" s="6">
        <v>25</v>
      </c>
      <c r="AJ18" s="6">
        <v>25</v>
      </c>
      <c r="AK18" s="15" t="s">
        <v>30</v>
      </c>
    </row>
    <row r="19" spans="1:37" ht="15.75" customHeight="1" x14ac:dyDescent="0.3">
      <c r="A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C19" s="8"/>
      <c r="AE19" s="8"/>
      <c r="AG19" s="8"/>
      <c r="AI19" s="8"/>
      <c r="AJ19" s="8"/>
    </row>
    <row r="20" spans="1:37" ht="15.75" customHeight="1" x14ac:dyDescent="0.3">
      <c r="A20" s="4" t="s">
        <v>15</v>
      </c>
      <c r="B20" s="2"/>
      <c r="C20" s="5">
        <f t="shared" ref="C20:AJ20" si="1">C$5</f>
        <v>42185</v>
      </c>
      <c r="D20" s="5">
        <f t="shared" si="1"/>
        <v>42277</v>
      </c>
      <c r="E20" s="5">
        <f t="shared" si="1"/>
        <v>42369</v>
      </c>
      <c r="F20" s="5">
        <f t="shared" si="1"/>
        <v>42460</v>
      </c>
      <c r="G20" s="5">
        <f t="shared" si="1"/>
        <v>42551</v>
      </c>
      <c r="H20" s="5">
        <f t="shared" si="1"/>
        <v>42643</v>
      </c>
      <c r="I20" s="5">
        <f t="shared" si="1"/>
        <v>42735</v>
      </c>
      <c r="J20" s="5">
        <f t="shared" si="1"/>
        <v>42825</v>
      </c>
      <c r="K20" s="5">
        <f t="shared" si="1"/>
        <v>42916</v>
      </c>
      <c r="L20" s="5">
        <f t="shared" si="1"/>
        <v>43008</v>
      </c>
      <c r="M20" s="5">
        <f t="shared" si="1"/>
        <v>43100</v>
      </c>
      <c r="N20" s="5">
        <f t="shared" si="1"/>
        <v>43190</v>
      </c>
      <c r="O20" s="5">
        <f t="shared" si="1"/>
        <v>43281</v>
      </c>
      <c r="P20" s="5">
        <f t="shared" si="1"/>
        <v>43373</v>
      </c>
      <c r="Q20" s="5">
        <f t="shared" si="1"/>
        <v>43465</v>
      </c>
      <c r="R20" s="5">
        <f t="shared" si="1"/>
        <v>43555</v>
      </c>
      <c r="S20" s="5">
        <f t="shared" si="1"/>
        <v>43646</v>
      </c>
      <c r="T20" s="5">
        <f t="shared" si="1"/>
        <v>43738</v>
      </c>
      <c r="U20" s="5">
        <f t="shared" si="1"/>
        <v>43830</v>
      </c>
      <c r="V20" s="5">
        <f t="shared" si="1"/>
        <v>43921</v>
      </c>
      <c r="W20" s="5">
        <f t="shared" si="1"/>
        <v>44012</v>
      </c>
      <c r="X20" s="5">
        <f t="shared" si="1"/>
        <v>44104</v>
      </c>
      <c r="Y20" s="5">
        <f t="shared" si="1"/>
        <v>44185</v>
      </c>
      <c r="Z20" s="5">
        <f t="shared" si="1"/>
        <v>44286</v>
      </c>
      <c r="AA20" s="5">
        <f t="shared" si="1"/>
        <v>44377</v>
      </c>
      <c r="AB20" s="5">
        <f t="shared" si="1"/>
        <v>44469</v>
      </c>
      <c r="AC20" s="5">
        <f t="shared" si="1"/>
        <v>44561</v>
      </c>
      <c r="AD20" s="5">
        <f t="shared" si="1"/>
        <v>44651</v>
      </c>
      <c r="AE20" s="5">
        <f t="shared" si="1"/>
        <v>44742</v>
      </c>
      <c r="AF20" s="5">
        <f t="shared" si="1"/>
        <v>44834</v>
      </c>
      <c r="AG20" s="5">
        <f t="shared" si="1"/>
        <v>44926</v>
      </c>
      <c r="AH20" s="5">
        <f t="shared" si="1"/>
        <v>45016</v>
      </c>
      <c r="AI20" s="5">
        <f t="shared" si="1"/>
        <v>45107</v>
      </c>
      <c r="AJ20" s="5">
        <f t="shared" si="1"/>
        <v>45199</v>
      </c>
    </row>
    <row r="21" spans="1:37" ht="15.75" customHeight="1" x14ac:dyDescent="0.3">
      <c r="A21" s="4"/>
      <c r="B21" s="2" t="s">
        <v>4</v>
      </c>
      <c r="C21" s="6">
        <f>C6/12</f>
        <v>171</v>
      </c>
      <c r="D21" s="6">
        <f t="shared" ref="D21:AJ21" si="2">D6/12</f>
        <v>199</v>
      </c>
      <c r="E21" s="6">
        <f t="shared" si="2"/>
        <v>221</v>
      </c>
      <c r="F21" s="6">
        <f t="shared" si="2"/>
        <v>235</v>
      </c>
      <c r="G21" s="6">
        <f t="shared" si="2"/>
        <v>308</v>
      </c>
      <c r="H21" s="6">
        <f t="shared" si="2"/>
        <v>794</v>
      </c>
      <c r="I21" s="6">
        <f t="shared" si="2"/>
        <v>909</v>
      </c>
      <c r="J21" s="6">
        <f t="shared" si="2"/>
        <v>1002</v>
      </c>
      <c r="K21" s="6">
        <f t="shared" si="2"/>
        <v>1220</v>
      </c>
      <c r="L21" s="6">
        <f t="shared" si="2"/>
        <v>1314</v>
      </c>
      <c r="M21" s="6">
        <f t="shared" si="2"/>
        <v>1597</v>
      </c>
      <c r="N21" s="6">
        <f t="shared" si="2"/>
        <v>1790</v>
      </c>
      <c r="O21" s="6">
        <f t="shared" si="2"/>
        <v>1985</v>
      </c>
      <c r="P21" s="6">
        <f t="shared" si="2"/>
        <v>2385</v>
      </c>
      <c r="Q21" s="6">
        <f t="shared" si="2"/>
        <v>2716</v>
      </c>
      <c r="R21" s="6">
        <f t="shared" si="2"/>
        <v>3111</v>
      </c>
      <c r="S21" s="6">
        <f t="shared" si="2"/>
        <v>3609</v>
      </c>
      <c r="T21" s="6">
        <f t="shared" si="2"/>
        <v>4071</v>
      </c>
      <c r="U21" s="6">
        <f t="shared" si="2"/>
        <v>4551</v>
      </c>
      <c r="V21" s="6">
        <f t="shared" si="2"/>
        <v>5416</v>
      </c>
      <c r="W21" s="6">
        <f t="shared" si="2"/>
        <v>5651</v>
      </c>
      <c r="X21" s="6">
        <f t="shared" si="2"/>
        <v>5783</v>
      </c>
      <c r="Y21" s="6">
        <f t="shared" si="2"/>
        <v>6251</v>
      </c>
      <c r="Z21" s="6">
        <f t="shared" si="2"/>
        <v>6752</v>
      </c>
      <c r="AA21" s="6">
        <f t="shared" si="2"/>
        <v>7487</v>
      </c>
      <c r="AB21" s="6">
        <f t="shared" si="2"/>
        <v>8552</v>
      </c>
      <c r="AC21" s="6">
        <f t="shared" si="2"/>
        <v>9157</v>
      </c>
      <c r="AD21" s="6">
        <f t="shared" si="2"/>
        <v>9456</v>
      </c>
      <c r="AE21" s="6">
        <f t="shared" si="2"/>
        <v>10695</v>
      </c>
      <c r="AF21" s="6">
        <f t="shared" si="2"/>
        <v>11608</v>
      </c>
      <c r="AG21" s="6">
        <f t="shared" si="2"/>
        <v>12358</v>
      </c>
      <c r="AH21" s="6">
        <f t="shared" si="2"/>
        <v>14121.263000000001</v>
      </c>
      <c r="AI21" s="6">
        <f t="shared" si="2"/>
        <v>14884.396000000001</v>
      </c>
      <c r="AJ21" s="6">
        <f t="shared" si="2"/>
        <v>15814.245999999999</v>
      </c>
    </row>
    <row r="22" spans="1:37" ht="15.75" customHeight="1" x14ac:dyDescent="0.3">
      <c r="A22" s="4"/>
      <c r="B22" s="2" t="s">
        <v>27</v>
      </c>
      <c r="C22" s="6">
        <f t="shared" ref="C22:Z22" si="3">C$6/C7*1000</f>
        <v>6333.333333333333</v>
      </c>
      <c r="D22" s="6">
        <f t="shared" si="3"/>
        <v>6542.465753424658</v>
      </c>
      <c r="E22" s="6">
        <f t="shared" si="3"/>
        <v>5261.9047619047615</v>
      </c>
      <c r="F22" s="6">
        <f t="shared" si="3"/>
        <v>4399.3759750390018</v>
      </c>
      <c r="G22" s="6">
        <f t="shared" si="3"/>
        <v>5021.7391304347821</v>
      </c>
      <c r="H22" s="6">
        <f t="shared" si="3"/>
        <v>6762.2427253371188</v>
      </c>
      <c r="I22" s="6">
        <f t="shared" si="3"/>
        <v>7375.2535496957407</v>
      </c>
      <c r="J22" s="6">
        <f t="shared" si="3"/>
        <v>7252.1109770808198</v>
      </c>
      <c r="K22" s="6">
        <f t="shared" si="3"/>
        <v>8004.3739748496437</v>
      </c>
      <c r="L22" s="6">
        <f t="shared" si="3"/>
        <v>7639.5348837209303</v>
      </c>
      <c r="M22" s="6">
        <f t="shared" si="3"/>
        <v>8483.3997343957508</v>
      </c>
      <c r="N22" s="6">
        <f t="shared" si="3"/>
        <v>8523.8095238095229</v>
      </c>
      <c r="O22" s="6">
        <f t="shared" si="3"/>
        <v>8646.0980036297642</v>
      </c>
      <c r="P22" s="6">
        <f t="shared" si="3"/>
        <v>9458.0304031725045</v>
      </c>
      <c r="Q22" s="6">
        <f t="shared" si="3"/>
        <v>9746.4114832535888</v>
      </c>
      <c r="R22" s="6">
        <f t="shared" si="3"/>
        <v>10177.753544165758</v>
      </c>
      <c r="S22" s="6">
        <f t="shared" si="3"/>
        <v>10643.401327107398</v>
      </c>
      <c r="T22" s="6">
        <f t="shared" si="3"/>
        <v>10965.656565656565</v>
      </c>
      <c r="U22" s="6">
        <f t="shared" si="3"/>
        <v>11230.104873534856</v>
      </c>
      <c r="V22" s="6">
        <f t="shared" si="3"/>
        <v>12091.534883720931</v>
      </c>
      <c r="W22" s="6">
        <f t="shared" si="3"/>
        <v>11758.626668978672</v>
      </c>
      <c r="X22" s="6">
        <f t="shared" si="3"/>
        <v>10957.839886309806</v>
      </c>
      <c r="Y22" s="6">
        <f t="shared" si="3"/>
        <v>11210.880286952623</v>
      </c>
      <c r="Z22" s="6">
        <f t="shared" si="3"/>
        <v>11513.997442091801</v>
      </c>
      <c r="AA22" s="6">
        <v>982</v>
      </c>
      <c r="AB22" s="6">
        <f t="shared" ref="AB22:AJ22" si="4">AB$6/AB7*1000</f>
        <v>12694.70559129144</v>
      </c>
      <c r="AC22" s="6">
        <f t="shared" si="4"/>
        <v>12892.643435410067</v>
      </c>
      <c r="AD22" s="6">
        <f t="shared" si="4"/>
        <v>12591.211717709721</v>
      </c>
      <c r="AE22" s="6">
        <f t="shared" si="4"/>
        <v>13445.783132530121</v>
      </c>
      <c r="AF22" s="6">
        <f t="shared" si="4"/>
        <v>14500.936914428483</v>
      </c>
      <c r="AG22" s="6">
        <f t="shared" si="4"/>
        <v>15118.360689163013</v>
      </c>
      <c r="AH22" s="6">
        <f t="shared" si="4"/>
        <v>17236.817821177909</v>
      </c>
      <c r="AI22" s="6">
        <f t="shared" si="4"/>
        <v>17927.607347184585</v>
      </c>
      <c r="AJ22" s="6">
        <f t="shared" si="4"/>
        <v>18791.06366967026</v>
      </c>
    </row>
    <row r="23" spans="1:37" ht="15.75" customHeight="1" x14ac:dyDescent="0.3">
      <c r="A23" s="4"/>
      <c r="B23" s="2" t="s">
        <v>28</v>
      </c>
      <c r="C23" s="6">
        <f t="shared" ref="C23:AJ23" si="5">C$6/C11*1000</f>
        <v>2750.6702412868635</v>
      </c>
      <c r="D23" s="6">
        <f t="shared" si="5"/>
        <v>2819.3624557260919</v>
      </c>
      <c r="E23" s="6">
        <f t="shared" si="5"/>
        <v>2372.0930232558144</v>
      </c>
      <c r="F23" s="6">
        <f t="shared" si="5"/>
        <v>1974.7899159663866</v>
      </c>
      <c r="G23" s="6">
        <f t="shared" si="5"/>
        <v>2464</v>
      </c>
      <c r="H23" s="6">
        <f t="shared" si="5"/>
        <v>3950.2487562189053</v>
      </c>
      <c r="I23" s="6">
        <f t="shared" si="5"/>
        <v>3940.7514450867052</v>
      </c>
      <c r="J23" s="6">
        <f t="shared" si="5"/>
        <v>3678.1890486387274</v>
      </c>
      <c r="K23" s="6">
        <f t="shared" si="5"/>
        <v>3889.4792773645058</v>
      </c>
      <c r="L23" s="6">
        <f t="shared" si="5"/>
        <v>3565.807327001357</v>
      </c>
      <c r="M23" s="6">
        <f t="shared" si="5"/>
        <v>3801.6266613767111</v>
      </c>
      <c r="N23" s="6">
        <f t="shared" si="5"/>
        <v>3748.0369917989879</v>
      </c>
      <c r="O23" s="6">
        <f t="shared" si="5"/>
        <v>3627.2270443124717</v>
      </c>
      <c r="P23" s="6">
        <f t="shared" si="5"/>
        <v>3742.1548117154812</v>
      </c>
      <c r="Q23" s="6">
        <f t="shared" si="5"/>
        <v>3731.1963365769893</v>
      </c>
      <c r="R23" s="6">
        <f t="shared" si="5"/>
        <v>3598.6119144013878</v>
      </c>
      <c r="S23" s="6">
        <f t="shared" si="5"/>
        <v>3746.0427298676582</v>
      </c>
      <c r="T23" s="6">
        <f t="shared" si="5"/>
        <v>3812.0952009364028</v>
      </c>
      <c r="U23" s="6">
        <f t="shared" si="5"/>
        <v>3924.9676584734798</v>
      </c>
      <c r="V23" s="6">
        <f t="shared" si="5"/>
        <v>4184.6629322001154</v>
      </c>
      <c r="W23" s="6">
        <f t="shared" si="5"/>
        <v>4057.6831019626616</v>
      </c>
      <c r="X23" s="6">
        <f t="shared" si="5"/>
        <v>3824.5246624414435</v>
      </c>
      <c r="Y23" s="6">
        <f t="shared" si="5"/>
        <v>3891.0675381263618</v>
      </c>
      <c r="Z23" s="6">
        <f t="shared" si="5"/>
        <v>4039.8883127243721</v>
      </c>
      <c r="AA23" s="6">
        <f t="shared" si="5"/>
        <v>4137.9882092851885</v>
      </c>
      <c r="AB23" s="6">
        <f t="shared" si="5"/>
        <v>4428.9845064951878</v>
      </c>
      <c r="AC23" s="6">
        <f t="shared" si="5"/>
        <v>4511.0226199761892</v>
      </c>
      <c r="AD23" s="6">
        <f t="shared" si="5"/>
        <v>4375.0771128932765</v>
      </c>
      <c r="AE23" s="6">
        <f t="shared" si="5"/>
        <v>4686.8495051674399</v>
      </c>
      <c r="AF23" s="6">
        <f t="shared" si="5"/>
        <v>4917.6022029231099</v>
      </c>
      <c r="AG23" s="6">
        <f t="shared" si="5"/>
        <v>5098.1848184818482</v>
      </c>
      <c r="AH23" s="6">
        <f t="shared" si="5"/>
        <v>5706.5215019363532</v>
      </c>
      <c r="AI23" s="6">
        <f t="shared" si="5"/>
        <v>5853.0853322847033</v>
      </c>
      <c r="AJ23" s="6">
        <f t="shared" si="5"/>
        <v>6084.3524206476432</v>
      </c>
    </row>
    <row r="24" spans="1:37" ht="15.75" customHeight="1" x14ac:dyDescent="0.3">
      <c r="A24" s="4"/>
      <c r="B24" s="2" t="s">
        <v>29</v>
      </c>
      <c r="C24" s="6">
        <f t="shared" ref="C24:AJ24" si="6">C$6/C16*1000</f>
        <v>11463.68715083799</v>
      </c>
      <c r="D24" s="6">
        <f t="shared" si="6"/>
        <v>12309.278350515464</v>
      </c>
      <c r="E24" s="6">
        <f t="shared" si="6"/>
        <v>10482.213438735178</v>
      </c>
      <c r="F24" s="6">
        <f t="shared" si="6"/>
        <v>9964.6643109540637</v>
      </c>
      <c r="G24" s="6">
        <f t="shared" si="6"/>
        <v>11770.700636942674</v>
      </c>
      <c r="H24" s="6">
        <f t="shared" si="6"/>
        <v>16983.957219251337</v>
      </c>
      <c r="I24" s="6">
        <f t="shared" si="6"/>
        <v>17565.217391304348</v>
      </c>
      <c r="J24" s="6">
        <f t="shared" si="6"/>
        <v>17786.982248520711</v>
      </c>
      <c r="K24" s="6">
        <f t="shared" si="6"/>
        <v>19837.398373983739</v>
      </c>
      <c r="L24" s="6">
        <f t="shared" si="6"/>
        <v>20137.931034482757</v>
      </c>
      <c r="M24" s="6">
        <f t="shared" si="6"/>
        <v>22283.720930232557</v>
      </c>
      <c r="N24" s="6">
        <f t="shared" si="6"/>
        <v>22586.750788643534</v>
      </c>
      <c r="O24" s="6">
        <f t="shared" si="6"/>
        <v>22947.976878612717</v>
      </c>
      <c r="P24" s="6">
        <f t="shared" si="6"/>
        <v>24651.162790697676</v>
      </c>
      <c r="Q24" s="6">
        <f t="shared" si="6"/>
        <v>25522.31793265466</v>
      </c>
      <c r="R24" s="6">
        <f t="shared" si="6"/>
        <v>27309.436722750546</v>
      </c>
      <c r="S24" s="6">
        <f t="shared" si="6"/>
        <v>29065.771812080537</v>
      </c>
      <c r="T24" s="6">
        <f t="shared" si="6"/>
        <v>30840.909090909088</v>
      </c>
      <c r="U24" s="6">
        <f t="shared" si="6"/>
        <v>32526.503871351997</v>
      </c>
      <c r="V24" s="6">
        <f t="shared" si="6"/>
        <v>36574.001125492403</v>
      </c>
      <c r="W24" s="6">
        <f t="shared" si="6"/>
        <v>36814.332247557002</v>
      </c>
      <c r="X24" s="6">
        <f t="shared" si="6"/>
        <v>35048.484848484848</v>
      </c>
      <c r="Y24" s="6">
        <f t="shared" si="6"/>
        <v>36716.59324522761</v>
      </c>
      <c r="Z24" s="6">
        <f t="shared" si="6"/>
        <v>38273.027869626829</v>
      </c>
      <c r="AA24" s="6">
        <f t="shared" si="6"/>
        <v>39319.03719912473</v>
      </c>
      <c r="AB24" s="6">
        <f t="shared" si="6"/>
        <v>44006.861063464836</v>
      </c>
      <c r="AC24" s="6">
        <f t="shared" si="6"/>
        <v>44759.266802443992</v>
      </c>
      <c r="AD24" s="6">
        <f t="shared" si="6"/>
        <v>44656.43447461629</v>
      </c>
      <c r="AE24" s="6">
        <f t="shared" si="6"/>
        <v>48558.456299659476</v>
      </c>
      <c r="AF24" s="6">
        <f t="shared" si="6"/>
        <v>51591.111111111109</v>
      </c>
      <c r="AG24" s="6">
        <f t="shared" si="6"/>
        <v>54142.387732749179</v>
      </c>
      <c r="AH24" s="6">
        <f t="shared" si="6"/>
        <v>60282.872998932769</v>
      </c>
      <c r="AI24" s="6">
        <f t="shared" si="6"/>
        <v>62539.478991596639</v>
      </c>
      <c r="AJ24" s="6">
        <f t="shared" si="6"/>
        <v>66283.951100244492</v>
      </c>
    </row>
    <row r="25" spans="1:37" ht="15.75" customHeight="1" x14ac:dyDescent="0.3">
      <c r="A25" s="4"/>
      <c r="B25" s="2" t="s">
        <v>16</v>
      </c>
      <c r="C25" s="9">
        <f t="shared" ref="C25:AJ25" si="7">C7/C12</f>
        <v>9</v>
      </c>
      <c r="D25" s="9">
        <f t="shared" si="7"/>
        <v>8.9024390243902438</v>
      </c>
      <c r="E25" s="9">
        <f t="shared" si="7"/>
        <v>10.956521739130435</v>
      </c>
      <c r="F25" s="9">
        <f t="shared" si="7"/>
        <v>10.864406779661017</v>
      </c>
      <c r="G25" s="9">
        <f t="shared" si="7"/>
        <v>10.366197183098592</v>
      </c>
      <c r="H25" s="9">
        <f t="shared" si="7"/>
        <v>10.674242424242424</v>
      </c>
      <c r="I25" s="9">
        <f t="shared" si="7"/>
        <v>10.48936170212766</v>
      </c>
      <c r="J25" s="9">
        <f t="shared" si="7"/>
        <v>11.053333333333333</v>
      </c>
      <c r="K25" s="9">
        <f t="shared" si="7"/>
        <v>11.084848484848484</v>
      </c>
      <c r="L25" s="9">
        <f t="shared" si="7"/>
        <v>11.930635838150289</v>
      </c>
      <c r="M25" s="9">
        <f t="shared" si="7"/>
        <v>12.210810810810811</v>
      </c>
      <c r="N25" s="9">
        <f t="shared" si="7"/>
        <v>12.233009708737864</v>
      </c>
      <c r="O25" s="9">
        <f t="shared" si="7"/>
        <v>12.46606334841629</v>
      </c>
      <c r="P25" s="9">
        <f t="shared" si="7"/>
        <v>12.931623931623932</v>
      </c>
      <c r="Q25" s="9">
        <f t="shared" si="7"/>
        <v>13.648979591836735</v>
      </c>
      <c r="R25" s="9">
        <f t="shared" si="7"/>
        <v>13.893939393939394</v>
      </c>
      <c r="S25" s="9">
        <f t="shared" si="7"/>
        <v>13.563333333333333</v>
      </c>
      <c r="T25" s="9">
        <f t="shared" si="7"/>
        <v>14.654605263157896</v>
      </c>
      <c r="U25" s="9">
        <f t="shared" si="7"/>
        <v>15.340694006309148</v>
      </c>
      <c r="V25" s="9">
        <f t="shared" si="7"/>
        <v>16.337386018237083</v>
      </c>
      <c r="W25" s="9">
        <f t="shared" si="7"/>
        <v>15.756830601092895</v>
      </c>
      <c r="X25" s="9">
        <f t="shared" si="7"/>
        <v>16.449350649350649</v>
      </c>
      <c r="Y25" s="9">
        <f t="shared" si="7"/>
        <v>17.334196891191709</v>
      </c>
      <c r="Z25" s="9">
        <f t="shared" si="7"/>
        <v>18.043589743589745</v>
      </c>
      <c r="AA25" s="9">
        <f t="shared" si="7"/>
        <v>18.985185185185184</v>
      </c>
      <c r="AB25" s="9">
        <f t="shared" si="7"/>
        <v>19.911330049261085</v>
      </c>
      <c r="AC25" s="9">
        <f t="shared" si="7"/>
        <v>20.737226277372262</v>
      </c>
      <c r="AD25" s="9">
        <f t="shared" si="7"/>
        <v>22.034229828850854</v>
      </c>
      <c r="AE25" s="9">
        <f t="shared" si="7"/>
        <v>22.56501182033097</v>
      </c>
      <c r="AF25" s="9">
        <f t="shared" si="7"/>
        <v>22.763033175355449</v>
      </c>
      <c r="AG25" s="9">
        <f t="shared" si="7"/>
        <v>23.189125295508273</v>
      </c>
      <c r="AH25" s="9">
        <f t="shared" si="7"/>
        <v>23.519138755980862</v>
      </c>
      <c r="AI25" s="9">
        <f t="shared" si="7"/>
        <v>24.907499999999999</v>
      </c>
      <c r="AJ25" s="9">
        <f t="shared" si="7"/>
        <v>25.438287153652393</v>
      </c>
    </row>
    <row r="26" spans="1:37" ht="15.75" customHeight="1" x14ac:dyDescent="0.3">
      <c r="A26" s="4"/>
      <c r="B26" s="2" t="s">
        <v>17</v>
      </c>
      <c r="C26" s="9">
        <f t="shared" ref="C26:AJ26" si="8">C7/C16</f>
        <v>1.8100558659217878</v>
      </c>
      <c r="D26" s="9">
        <f t="shared" si="8"/>
        <v>1.8814432989690721</v>
      </c>
      <c r="E26" s="9">
        <f t="shared" si="8"/>
        <v>1.9920948616600791</v>
      </c>
      <c r="F26" s="9">
        <f t="shared" si="8"/>
        <v>2.2650176678445231</v>
      </c>
      <c r="G26" s="9">
        <f t="shared" si="8"/>
        <v>2.3439490445859872</v>
      </c>
      <c r="H26" s="9">
        <f t="shared" si="8"/>
        <v>2.5115864527629235</v>
      </c>
      <c r="I26" s="9">
        <f t="shared" si="8"/>
        <v>2.3816425120772946</v>
      </c>
      <c r="J26" s="9">
        <f t="shared" si="8"/>
        <v>2.4526627218934913</v>
      </c>
      <c r="K26" s="9">
        <f t="shared" si="8"/>
        <v>2.4783197831978319</v>
      </c>
      <c r="L26" s="9">
        <f t="shared" si="8"/>
        <v>2.6360153256704981</v>
      </c>
      <c r="M26" s="9">
        <f t="shared" si="8"/>
        <v>2.6267441860465115</v>
      </c>
      <c r="N26" s="9">
        <f t="shared" si="8"/>
        <v>2.6498422712933754</v>
      </c>
      <c r="O26" s="9">
        <f t="shared" si="8"/>
        <v>2.6541425818882467</v>
      </c>
      <c r="P26" s="9">
        <f t="shared" si="8"/>
        <v>2.6063738156761413</v>
      </c>
      <c r="Q26" s="9">
        <f t="shared" si="8"/>
        <v>2.6186374314800314</v>
      </c>
      <c r="R26" s="9">
        <f t="shared" si="8"/>
        <v>2.6832479882955376</v>
      </c>
      <c r="S26" s="9">
        <f t="shared" si="8"/>
        <v>2.7308724832214764</v>
      </c>
      <c r="T26" s="9">
        <f t="shared" si="8"/>
        <v>2.8125</v>
      </c>
      <c r="U26" s="9">
        <f t="shared" si="8"/>
        <v>2.8963668850506252</v>
      </c>
      <c r="V26" s="9">
        <f t="shared" si="8"/>
        <v>3.024760832864378</v>
      </c>
      <c r="W26" s="9">
        <f t="shared" si="8"/>
        <v>3.1308360477741584</v>
      </c>
      <c r="X26" s="9">
        <f t="shared" si="8"/>
        <v>3.1984848484848483</v>
      </c>
      <c r="Y26" s="9">
        <f t="shared" si="8"/>
        <v>3.2750856583455703</v>
      </c>
      <c r="Z26" s="9">
        <f t="shared" si="8"/>
        <v>3.3240434577231932</v>
      </c>
      <c r="AA26" s="9">
        <f t="shared" si="8"/>
        <v>3.3649890590809628</v>
      </c>
      <c r="AB26" s="9">
        <f t="shared" si="8"/>
        <v>3.4665523156089195</v>
      </c>
      <c r="AC26" s="9">
        <f t="shared" si="8"/>
        <v>3.4716904276985745</v>
      </c>
      <c r="AD26" s="9">
        <f t="shared" si="8"/>
        <v>3.5466351829988194</v>
      </c>
      <c r="AE26" s="9">
        <f t="shared" si="8"/>
        <v>3.6114264093832764</v>
      </c>
      <c r="AF26" s="9">
        <f t="shared" si="8"/>
        <v>3.5577777777777779</v>
      </c>
      <c r="AG26" s="9">
        <f t="shared" si="8"/>
        <v>3.5812340270171594</v>
      </c>
      <c r="AH26" s="9">
        <f t="shared" si="8"/>
        <v>3.4973319103521878</v>
      </c>
      <c r="AI26" s="9">
        <f t="shared" si="8"/>
        <v>3.4884453781512605</v>
      </c>
      <c r="AJ26" s="9">
        <f t="shared" si="8"/>
        <v>3.5274187914774711</v>
      </c>
    </row>
    <row r="27" spans="1:37" ht="15.75" customHeight="1" x14ac:dyDescent="0.3">
      <c r="A27" s="4"/>
      <c r="B27" s="2" t="s">
        <v>18</v>
      </c>
      <c r="C27" s="9">
        <f t="shared" ref="C27:AJ27" si="9">C11/C16</f>
        <v>4.1675977653631282</v>
      </c>
      <c r="D27" s="9">
        <f t="shared" si="9"/>
        <v>4.3659793814432986</v>
      </c>
      <c r="E27" s="9">
        <f t="shared" si="9"/>
        <v>4.4189723320158105</v>
      </c>
      <c r="F27" s="9">
        <f t="shared" si="9"/>
        <v>5.0459363957597176</v>
      </c>
      <c r="G27" s="9">
        <f t="shared" si="9"/>
        <v>4.7770700636942678</v>
      </c>
      <c r="H27" s="9">
        <f t="shared" si="9"/>
        <v>4.2994652406417115</v>
      </c>
      <c r="I27" s="9">
        <f t="shared" si="9"/>
        <v>4.4573268921095011</v>
      </c>
      <c r="J27" s="9">
        <f t="shared" si="9"/>
        <v>4.8357988165680474</v>
      </c>
      <c r="K27" s="9">
        <f t="shared" si="9"/>
        <v>5.1002710027100271</v>
      </c>
      <c r="L27" s="9">
        <f t="shared" si="9"/>
        <v>5.647509578544061</v>
      </c>
      <c r="M27" s="9">
        <f t="shared" si="9"/>
        <v>5.8616279069767439</v>
      </c>
      <c r="N27" s="9">
        <f t="shared" si="9"/>
        <v>6.0262881177707674</v>
      </c>
      <c r="O27" s="9">
        <f t="shared" si="9"/>
        <v>6.3265895953757223</v>
      </c>
      <c r="P27" s="9">
        <f t="shared" si="9"/>
        <v>6.5874246339362621</v>
      </c>
      <c r="Q27" s="9">
        <f t="shared" si="9"/>
        <v>6.8402505873140171</v>
      </c>
      <c r="R27" s="9">
        <f t="shared" si="9"/>
        <v>7.588880760790051</v>
      </c>
      <c r="S27" s="9">
        <f t="shared" si="9"/>
        <v>7.7590604026845638</v>
      </c>
      <c r="T27" s="9">
        <f t="shared" si="9"/>
        <v>8.0902777777777786</v>
      </c>
      <c r="U27" s="9">
        <f t="shared" si="9"/>
        <v>8.28707564026206</v>
      </c>
      <c r="V27" s="9">
        <f t="shared" si="9"/>
        <v>8.7400112549240294</v>
      </c>
      <c r="W27" s="9">
        <f t="shared" si="9"/>
        <v>9.0727470141150928</v>
      </c>
      <c r="X27" s="9">
        <f t="shared" si="9"/>
        <v>9.1641414141414135</v>
      </c>
      <c r="Y27" s="9">
        <f t="shared" si="9"/>
        <v>9.4361233480176203</v>
      </c>
      <c r="Z27" s="9">
        <f t="shared" si="9"/>
        <v>9.4737836561171473</v>
      </c>
      <c r="AA27" s="9">
        <f t="shared" si="9"/>
        <v>9.5019693654266959</v>
      </c>
      <c r="AB27" s="9">
        <f t="shared" si="9"/>
        <v>9.9361063464837045</v>
      </c>
      <c r="AC27" s="9">
        <f t="shared" si="9"/>
        <v>9.922199592668024</v>
      </c>
      <c r="AD27" s="9">
        <f t="shared" si="9"/>
        <v>10.207005116096026</v>
      </c>
      <c r="AE27" s="9">
        <f t="shared" si="9"/>
        <v>10.360575104048429</v>
      </c>
      <c r="AF27" s="9">
        <f t="shared" si="9"/>
        <v>10.491111111111111</v>
      </c>
      <c r="AG27" s="9">
        <f t="shared" si="9"/>
        <v>10.619934282584884</v>
      </c>
      <c r="AH27" s="9">
        <f t="shared" si="9"/>
        <v>10.563856278904305</v>
      </c>
      <c r="AI27" s="9">
        <f t="shared" si="9"/>
        <v>10.684873949579831</v>
      </c>
      <c r="AJ27" s="9">
        <f t="shared" si="9"/>
        <v>10.89416695773664</v>
      </c>
    </row>
    <row r="28" spans="1:37" ht="15.75" customHeight="1" x14ac:dyDescent="0.3">
      <c r="A28" s="4"/>
      <c r="B28" s="2" t="s">
        <v>19</v>
      </c>
      <c r="C28" s="9">
        <f t="shared" ref="C28:AJ28" si="10">C11/C7</f>
        <v>2.3024691358024691</v>
      </c>
      <c r="D28" s="9">
        <f t="shared" si="10"/>
        <v>2.3205479452054796</v>
      </c>
      <c r="E28" s="9">
        <f t="shared" si="10"/>
        <v>2.2182539682539684</v>
      </c>
      <c r="F28" s="9">
        <f t="shared" si="10"/>
        <v>2.2277691107644304</v>
      </c>
      <c r="G28" s="9">
        <f t="shared" si="10"/>
        <v>2.0380434782608696</v>
      </c>
      <c r="H28" s="9">
        <f t="shared" si="10"/>
        <v>1.7118523775727466</v>
      </c>
      <c r="I28" s="9">
        <f t="shared" si="10"/>
        <v>1.8715348208248817</v>
      </c>
      <c r="J28" s="9">
        <f t="shared" si="10"/>
        <v>1.9716525934861278</v>
      </c>
      <c r="K28" s="9">
        <f t="shared" si="10"/>
        <v>2.0579551667577913</v>
      </c>
      <c r="L28" s="9">
        <f t="shared" si="10"/>
        <v>2.1424418604651163</v>
      </c>
      <c r="M28" s="9">
        <f t="shared" si="10"/>
        <v>2.2315183709606021</v>
      </c>
      <c r="N28" s="9">
        <f t="shared" si="10"/>
        <v>2.2742063492063491</v>
      </c>
      <c r="O28" s="9">
        <f t="shared" si="10"/>
        <v>2.383666061705989</v>
      </c>
      <c r="P28" s="9">
        <f t="shared" si="10"/>
        <v>2.5274289491077329</v>
      </c>
      <c r="Q28" s="9">
        <f t="shared" si="10"/>
        <v>2.6121411483253589</v>
      </c>
      <c r="R28" s="9">
        <f t="shared" si="10"/>
        <v>2.8282442748091605</v>
      </c>
      <c r="S28" s="9">
        <f t="shared" si="10"/>
        <v>2.8412386335709021</v>
      </c>
      <c r="T28" s="9">
        <f t="shared" si="10"/>
        <v>2.8765432098765431</v>
      </c>
      <c r="U28" s="9">
        <f t="shared" si="10"/>
        <v>2.8611967921036396</v>
      </c>
      <c r="V28" s="9">
        <f t="shared" si="10"/>
        <v>2.8894883720930231</v>
      </c>
      <c r="W28" s="9">
        <f t="shared" si="10"/>
        <v>2.8978671753077858</v>
      </c>
      <c r="X28" s="9">
        <f t="shared" si="10"/>
        <v>2.86515079741039</v>
      </c>
      <c r="Y28" s="9">
        <f t="shared" si="10"/>
        <v>2.8811836795695709</v>
      </c>
      <c r="Z28" s="9">
        <f t="shared" si="10"/>
        <v>2.8500781583060966</v>
      </c>
      <c r="AA28" s="9">
        <f t="shared" si="10"/>
        <v>2.823774222915854</v>
      </c>
      <c r="AB28" s="9">
        <f t="shared" si="10"/>
        <v>2.8662790697674421</v>
      </c>
      <c r="AC28" s="9">
        <f t="shared" si="10"/>
        <v>2.8580312096679572</v>
      </c>
      <c r="AD28" s="9">
        <f t="shared" si="10"/>
        <v>2.8779405237461164</v>
      </c>
      <c r="AE28" s="9">
        <f t="shared" si="10"/>
        <v>2.868831849135673</v>
      </c>
      <c r="AF28" s="9">
        <f t="shared" si="10"/>
        <v>2.9487820112429732</v>
      </c>
      <c r="AG28" s="9">
        <f t="shared" si="10"/>
        <v>2.9654399021306963</v>
      </c>
      <c r="AH28" s="9">
        <f t="shared" si="10"/>
        <v>3.0205472484996441</v>
      </c>
      <c r="AI28" s="9">
        <f t="shared" si="10"/>
        <v>3.0629328515507379</v>
      </c>
      <c r="AJ28" s="9">
        <f t="shared" si="10"/>
        <v>3.0884245964947024</v>
      </c>
    </row>
    <row r="29" spans="1:37" ht="15.75" customHeight="1" outlineLevel="1" x14ac:dyDescent="0.3">
      <c r="A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37" ht="15.75" customHeight="1" outlineLevel="1" x14ac:dyDescent="0.3">
      <c r="A30" s="4" t="s">
        <v>20</v>
      </c>
      <c r="B30" s="2"/>
      <c r="C30" s="5">
        <f t="shared" ref="C30:AJ30" si="11">C$5</f>
        <v>42185</v>
      </c>
      <c r="D30" s="5">
        <f t="shared" si="11"/>
        <v>42277</v>
      </c>
      <c r="E30" s="5">
        <f t="shared" si="11"/>
        <v>42369</v>
      </c>
      <c r="F30" s="5">
        <f t="shared" si="11"/>
        <v>42460</v>
      </c>
      <c r="G30" s="5">
        <f t="shared" si="11"/>
        <v>42551</v>
      </c>
      <c r="H30" s="5">
        <f t="shared" si="11"/>
        <v>42643</v>
      </c>
      <c r="I30" s="5">
        <f t="shared" si="11"/>
        <v>42735</v>
      </c>
      <c r="J30" s="5">
        <f t="shared" si="11"/>
        <v>42825</v>
      </c>
      <c r="K30" s="5">
        <f t="shared" si="11"/>
        <v>42916</v>
      </c>
      <c r="L30" s="5">
        <f t="shared" si="11"/>
        <v>43008</v>
      </c>
      <c r="M30" s="5">
        <f t="shared" si="11"/>
        <v>43100</v>
      </c>
      <c r="N30" s="5">
        <f t="shared" si="11"/>
        <v>43190</v>
      </c>
      <c r="O30" s="5">
        <f t="shared" si="11"/>
        <v>43281</v>
      </c>
      <c r="P30" s="5">
        <f t="shared" si="11"/>
        <v>43373</v>
      </c>
      <c r="Q30" s="5">
        <f t="shared" si="11"/>
        <v>43465</v>
      </c>
      <c r="R30" s="5">
        <f t="shared" si="11"/>
        <v>43555</v>
      </c>
      <c r="S30" s="5">
        <f t="shared" si="11"/>
        <v>43646</v>
      </c>
      <c r="T30" s="5">
        <f t="shared" si="11"/>
        <v>43738</v>
      </c>
      <c r="U30" s="5">
        <f t="shared" si="11"/>
        <v>43830</v>
      </c>
      <c r="V30" s="5">
        <f t="shared" si="11"/>
        <v>43921</v>
      </c>
      <c r="W30" s="5">
        <f t="shared" si="11"/>
        <v>44012</v>
      </c>
      <c r="X30" s="5">
        <f t="shared" si="11"/>
        <v>44104</v>
      </c>
      <c r="Y30" s="5">
        <f t="shared" si="11"/>
        <v>44185</v>
      </c>
      <c r="Z30" s="5">
        <f t="shared" si="11"/>
        <v>44286</v>
      </c>
      <c r="AA30" s="5">
        <f t="shared" si="11"/>
        <v>44377</v>
      </c>
      <c r="AB30" s="5">
        <f t="shared" si="11"/>
        <v>44469</v>
      </c>
      <c r="AC30" s="5">
        <f t="shared" si="11"/>
        <v>44561</v>
      </c>
      <c r="AD30" s="5">
        <f t="shared" si="11"/>
        <v>44651</v>
      </c>
      <c r="AE30" s="5">
        <f t="shared" si="11"/>
        <v>44742</v>
      </c>
      <c r="AF30" s="5">
        <f t="shared" si="11"/>
        <v>44834</v>
      </c>
      <c r="AG30" s="5">
        <f t="shared" si="11"/>
        <v>44926</v>
      </c>
      <c r="AH30" s="5">
        <f t="shared" si="11"/>
        <v>45016</v>
      </c>
      <c r="AI30" s="5">
        <f t="shared" si="11"/>
        <v>45107</v>
      </c>
      <c r="AJ30" s="5">
        <f t="shared" si="11"/>
        <v>45199</v>
      </c>
    </row>
    <row r="31" spans="1:37" ht="15.75" customHeight="1" outlineLevel="1" x14ac:dyDescent="0.3">
      <c r="A31" s="4"/>
      <c r="B31" s="2" t="s">
        <v>26</v>
      </c>
      <c r="C31" s="2"/>
      <c r="D31" s="2">
        <f t="shared" ref="D31:AJ38" si="12">D6-C6</f>
        <v>336</v>
      </c>
      <c r="E31" s="2">
        <f t="shared" si="12"/>
        <v>264</v>
      </c>
      <c r="F31" s="2">
        <f t="shared" si="12"/>
        <v>168</v>
      </c>
      <c r="G31" s="2">
        <f t="shared" si="12"/>
        <v>876</v>
      </c>
      <c r="H31" s="2">
        <f t="shared" si="12"/>
        <v>5832</v>
      </c>
      <c r="I31" s="2">
        <f t="shared" si="12"/>
        <v>1380</v>
      </c>
      <c r="J31" s="6">
        <f t="shared" si="12"/>
        <v>1116</v>
      </c>
      <c r="K31" s="6">
        <f t="shared" si="12"/>
        <v>2616</v>
      </c>
      <c r="L31" s="6">
        <f t="shared" si="12"/>
        <v>1128</v>
      </c>
      <c r="M31" s="6">
        <f t="shared" si="12"/>
        <v>3396</v>
      </c>
      <c r="N31" s="6">
        <f t="shared" si="12"/>
        <v>2316</v>
      </c>
      <c r="O31" s="6">
        <f t="shared" si="12"/>
        <v>2340</v>
      </c>
      <c r="P31" s="6">
        <f t="shared" si="12"/>
        <v>4800</v>
      </c>
      <c r="Q31" s="6">
        <f t="shared" si="12"/>
        <v>3972</v>
      </c>
      <c r="R31" s="6">
        <f t="shared" si="12"/>
        <v>4740</v>
      </c>
      <c r="S31" s="6">
        <f t="shared" si="12"/>
        <v>5976</v>
      </c>
      <c r="T31" s="6">
        <f t="shared" si="12"/>
        <v>5544</v>
      </c>
      <c r="U31" s="6">
        <f t="shared" si="12"/>
        <v>5760</v>
      </c>
      <c r="V31" s="6">
        <f t="shared" si="12"/>
        <v>10380</v>
      </c>
      <c r="W31" s="6">
        <f t="shared" si="12"/>
        <v>2820</v>
      </c>
      <c r="X31" s="6">
        <f t="shared" si="12"/>
        <v>1584</v>
      </c>
      <c r="Y31" s="6">
        <f t="shared" si="12"/>
        <v>5616</v>
      </c>
      <c r="Z31" s="6">
        <f t="shared" si="12"/>
        <v>6012</v>
      </c>
      <c r="AA31" s="6">
        <f t="shared" si="12"/>
        <v>8820</v>
      </c>
      <c r="AB31" s="6">
        <f t="shared" si="12"/>
        <v>12780</v>
      </c>
      <c r="AC31" s="6">
        <f t="shared" si="12"/>
        <v>7260</v>
      </c>
      <c r="AD31" s="6">
        <f t="shared" si="12"/>
        <v>3588</v>
      </c>
      <c r="AE31" s="6">
        <f t="shared" si="12"/>
        <v>14868</v>
      </c>
      <c r="AF31" s="6">
        <f t="shared" si="12"/>
        <v>10956</v>
      </c>
      <c r="AG31" s="6">
        <f t="shared" si="12"/>
        <v>9000</v>
      </c>
      <c r="AH31" s="6">
        <f t="shared" si="12"/>
        <v>21159.156000000017</v>
      </c>
      <c r="AI31" s="6">
        <f t="shared" si="12"/>
        <v>9157.5959999999905</v>
      </c>
      <c r="AJ31" s="6">
        <f t="shared" si="12"/>
        <v>11158.199999999983</v>
      </c>
    </row>
    <row r="32" spans="1:37" ht="15.75" customHeight="1" outlineLevel="1" x14ac:dyDescent="0.3">
      <c r="A32" s="4"/>
      <c r="B32" s="2" t="s">
        <v>5</v>
      </c>
      <c r="C32" s="2"/>
      <c r="D32" s="2">
        <f t="shared" si="12"/>
        <v>41</v>
      </c>
      <c r="E32" s="2">
        <f t="shared" si="12"/>
        <v>139</v>
      </c>
      <c r="F32" s="2">
        <f t="shared" si="12"/>
        <v>137</v>
      </c>
      <c r="G32" s="6">
        <f t="shared" si="12"/>
        <v>95</v>
      </c>
      <c r="H32" s="6">
        <f t="shared" si="12"/>
        <v>673</v>
      </c>
      <c r="I32" s="6">
        <f t="shared" si="12"/>
        <v>70</v>
      </c>
      <c r="J32" s="6">
        <f t="shared" si="12"/>
        <v>179</v>
      </c>
      <c r="K32" s="6">
        <f t="shared" si="12"/>
        <v>171</v>
      </c>
      <c r="L32" s="6">
        <f t="shared" si="12"/>
        <v>235</v>
      </c>
      <c r="M32" s="6">
        <f t="shared" si="12"/>
        <v>195</v>
      </c>
      <c r="N32" s="6">
        <f t="shared" si="12"/>
        <v>261</v>
      </c>
      <c r="O32" s="6">
        <f t="shared" si="12"/>
        <v>235</v>
      </c>
      <c r="P32" s="6">
        <f t="shared" si="12"/>
        <v>271</v>
      </c>
      <c r="Q32" s="6">
        <f t="shared" si="12"/>
        <v>318</v>
      </c>
      <c r="R32" s="6">
        <f t="shared" si="12"/>
        <v>324</v>
      </c>
      <c r="S32" s="6">
        <f t="shared" si="12"/>
        <v>401</v>
      </c>
      <c r="T32" s="6">
        <f t="shared" si="12"/>
        <v>386</v>
      </c>
      <c r="U32" s="6">
        <f t="shared" si="12"/>
        <v>408</v>
      </c>
      <c r="V32" s="6">
        <f t="shared" si="12"/>
        <v>512</v>
      </c>
      <c r="W32" s="6">
        <f t="shared" si="12"/>
        <v>392</v>
      </c>
      <c r="X32" s="6">
        <f t="shared" si="12"/>
        <v>566</v>
      </c>
      <c r="Y32" s="6">
        <f t="shared" si="12"/>
        <v>358</v>
      </c>
      <c r="Z32" s="6">
        <f t="shared" si="12"/>
        <v>346</v>
      </c>
      <c r="AA32" s="6">
        <f t="shared" si="12"/>
        <v>652</v>
      </c>
      <c r="AB32" s="6">
        <f t="shared" si="12"/>
        <v>395</v>
      </c>
      <c r="AC32" s="6">
        <f t="shared" si="12"/>
        <v>439</v>
      </c>
      <c r="AD32" s="6">
        <f t="shared" si="12"/>
        <v>489</v>
      </c>
      <c r="AE32" s="6">
        <f t="shared" si="12"/>
        <v>533</v>
      </c>
      <c r="AF32" s="6">
        <f t="shared" si="12"/>
        <v>61</v>
      </c>
      <c r="AG32" s="6">
        <f t="shared" si="12"/>
        <v>203</v>
      </c>
      <c r="AH32" s="6">
        <f t="shared" si="12"/>
        <v>22</v>
      </c>
      <c r="AI32" s="6">
        <f t="shared" si="12"/>
        <v>132</v>
      </c>
      <c r="AJ32" s="6">
        <f t="shared" si="12"/>
        <v>136</v>
      </c>
    </row>
    <row r="33" spans="1:36" ht="15.75" customHeight="1" outlineLevel="1" x14ac:dyDescent="0.3">
      <c r="A33" s="4"/>
      <c r="B33" s="2" t="s">
        <v>25</v>
      </c>
      <c r="C33" s="2"/>
      <c r="D33" s="2">
        <f t="shared" si="12"/>
        <v>0</v>
      </c>
      <c r="E33" s="2">
        <f t="shared" si="12"/>
        <v>0</v>
      </c>
      <c r="F33" s="2">
        <f t="shared" si="12"/>
        <v>0</v>
      </c>
      <c r="G33" s="6">
        <f t="shared" si="12"/>
        <v>0</v>
      </c>
      <c r="H33" s="6">
        <f t="shared" si="12"/>
        <v>0</v>
      </c>
      <c r="I33" s="6">
        <f t="shared" si="12"/>
        <v>0</v>
      </c>
      <c r="J33" s="6">
        <f t="shared" si="12"/>
        <v>0</v>
      </c>
      <c r="K33" s="6">
        <f t="shared" si="12"/>
        <v>0</v>
      </c>
      <c r="L33" s="6">
        <f t="shared" si="12"/>
        <v>0</v>
      </c>
      <c r="M33" s="6">
        <f t="shared" si="12"/>
        <v>0</v>
      </c>
      <c r="N33" s="6">
        <f t="shared" si="12"/>
        <v>0</v>
      </c>
      <c r="O33" s="6">
        <f t="shared" si="12"/>
        <v>0</v>
      </c>
      <c r="P33" s="6">
        <f t="shared" si="12"/>
        <v>0</v>
      </c>
      <c r="Q33" s="6">
        <f t="shared" si="12"/>
        <v>0</v>
      </c>
      <c r="R33" s="6">
        <f t="shared" si="12"/>
        <v>0</v>
      </c>
      <c r="S33" s="6">
        <f t="shared" si="12"/>
        <v>3781</v>
      </c>
      <c r="T33" s="6">
        <f t="shared" si="12"/>
        <v>365</v>
      </c>
      <c r="U33" s="6">
        <f t="shared" si="12"/>
        <v>324</v>
      </c>
      <c r="V33" s="6">
        <f t="shared" si="12"/>
        <v>401</v>
      </c>
      <c r="W33" s="6">
        <f t="shared" si="12"/>
        <v>299</v>
      </c>
      <c r="X33" s="6">
        <f t="shared" si="12"/>
        <v>473</v>
      </c>
      <c r="Y33" s="6">
        <f t="shared" si="12"/>
        <v>307</v>
      </c>
      <c r="Z33" s="6">
        <f t="shared" si="12"/>
        <v>314</v>
      </c>
      <c r="AA33" s="6">
        <f t="shared" si="12"/>
        <v>603</v>
      </c>
      <c r="AB33" s="6">
        <f t="shared" si="12"/>
        <v>322</v>
      </c>
      <c r="AC33" s="6">
        <f t="shared" si="12"/>
        <v>366</v>
      </c>
      <c r="AD33" s="6">
        <f t="shared" si="12"/>
        <v>453</v>
      </c>
      <c r="AE33" s="6">
        <f t="shared" si="12"/>
        <v>465</v>
      </c>
      <c r="AF33" s="6">
        <f t="shared" si="12"/>
        <v>100</v>
      </c>
      <c r="AG33" s="6">
        <f t="shared" si="12"/>
        <v>329</v>
      </c>
      <c r="AH33" s="6">
        <f t="shared" si="12"/>
        <v>123</v>
      </c>
      <c r="AI33" s="6">
        <f t="shared" si="12"/>
        <v>147</v>
      </c>
      <c r="AJ33" s="6">
        <f t="shared" si="12"/>
        <v>135</v>
      </c>
    </row>
    <row r="34" spans="1:36" ht="15.75" customHeight="1" outlineLevel="1" x14ac:dyDescent="0.3">
      <c r="A34" s="4"/>
      <c r="B34" s="2" t="s">
        <v>6</v>
      </c>
      <c r="C34" s="2"/>
      <c r="D34" s="6">
        <f t="shared" si="12"/>
        <v>0</v>
      </c>
      <c r="E34" s="6">
        <f t="shared" si="12"/>
        <v>0</v>
      </c>
      <c r="F34" s="6">
        <f t="shared" si="12"/>
        <v>0</v>
      </c>
      <c r="G34" s="6">
        <f t="shared" si="12"/>
        <v>0</v>
      </c>
      <c r="H34" s="6">
        <f t="shared" si="12"/>
        <v>0</v>
      </c>
      <c r="I34" s="6">
        <f t="shared" si="12"/>
        <v>0</v>
      </c>
      <c r="J34" s="6">
        <f t="shared" si="12"/>
        <v>0</v>
      </c>
      <c r="K34" s="6">
        <f t="shared" si="12"/>
        <v>0</v>
      </c>
      <c r="L34" s="6">
        <f t="shared" si="12"/>
        <v>0</v>
      </c>
      <c r="M34" s="6">
        <f t="shared" si="12"/>
        <v>0</v>
      </c>
      <c r="N34" s="6">
        <f t="shared" si="12"/>
        <v>16</v>
      </c>
      <c r="O34" s="6">
        <f t="shared" si="12"/>
        <v>28</v>
      </c>
      <c r="P34" s="6">
        <f t="shared" si="12"/>
        <v>25</v>
      </c>
      <c r="Q34" s="6">
        <f t="shared" si="12"/>
        <v>30</v>
      </c>
      <c r="R34" s="6">
        <f t="shared" si="12"/>
        <v>32</v>
      </c>
      <c r="S34" s="6">
        <f t="shared" si="12"/>
        <v>44</v>
      </c>
      <c r="T34" s="6">
        <f t="shared" si="12"/>
        <v>23</v>
      </c>
      <c r="U34" s="6">
        <f t="shared" si="12"/>
        <v>30</v>
      </c>
      <c r="V34" s="6">
        <f t="shared" si="12"/>
        <v>40</v>
      </c>
      <c r="W34" s="6">
        <f t="shared" si="12"/>
        <v>39</v>
      </c>
      <c r="X34" s="6">
        <f t="shared" si="12"/>
        <v>36</v>
      </c>
      <c r="Y34" s="6">
        <f t="shared" si="12"/>
        <v>39</v>
      </c>
      <c r="Z34" s="6">
        <f t="shared" si="12"/>
        <v>40</v>
      </c>
      <c r="AA34" s="6">
        <f t="shared" si="12"/>
        <v>80</v>
      </c>
      <c r="AB34" s="6">
        <f t="shared" si="12"/>
        <v>41</v>
      </c>
      <c r="AC34" s="6">
        <f t="shared" si="12"/>
        <v>60</v>
      </c>
      <c r="AD34" s="6">
        <f t="shared" si="12"/>
        <v>67</v>
      </c>
      <c r="AE34" s="6">
        <f t="shared" si="12"/>
        <v>61</v>
      </c>
      <c r="AF34" s="6">
        <f t="shared" si="12"/>
        <v>41</v>
      </c>
      <c r="AG34" s="6">
        <f t="shared" si="12"/>
        <v>-4</v>
      </c>
      <c r="AH34" s="6">
        <f t="shared" si="12"/>
        <v>34</v>
      </c>
      <c r="AI34" s="6">
        <f t="shared" si="12"/>
        <v>46</v>
      </c>
      <c r="AJ34" s="6">
        <f t="shared" si="12"/>
        <v>18</v>
      </c>
    </row>
    <row r="35" spans="1:36" ht="15.75" customHeight="1" outlineLevel="1" x14ac:dyDescent="0.3">
      <c r="A35" s="4"/>
      <c r="B35" s="2" t="s">
        <v>24</v>
      </c>
      <c r="C35" s="2"/>
      <c r="D35" s="6">
        <f t="shared" si="12"/>
        <v>0</v>
      </c>
      <c r="E35" s="6">
        <f t="shared" si="12"/>
        <v>0</v>
      </c>
      <c r="F35" s="6">
        <f t="shared" si="12"/>
        <v>0</v>
      </c>
      <c r="G35" s="6">
        <f t="shared" si="12"/>
        <v>0</v>
      </c>
      <c r="H35" s="6">
        <f t="shared" si="12"/>
        <v>0</v>
      </c>
      <c r="I35" s="6">
        <f t="shared" si="12"/>
        <v>0</v>
      </c>
      <c r="J35" s="6">
        <f t="shared" si="12"/>
        <v>0</v>
      </c>
      <c r="K35" s="6">
        <f t="shared" si="12"/>
        <v>0</v>
      </c>
      <c r="L35" s="6">
        <f t="shared" si="12"/>
        <v>0</v>
      </c>
      <c r="M35" s="6">
        <f t="shared" si="12"/>
        <v>0</v>
      </c>
      <c r="N35" s="6">
        <f t="shared" si="12"/>
        <v>0</v>
      </c>
      <c r="O35" s="6">
        <f t="shared" si="12"/>
        <v>0</v>
      </c>
      <c r="P35" s="6">
        <f t="shared" si="12"/>
        <v>0</v>
      </c>
      <c r="Q35" s="6">
        <f t="shared" si="12"/>
        <v>0</v>
      </c>
      <c r="R35" s="6">
        <f t="shared" si="12"/>
        <v>0</v>
      </c>
      <c r="S35" s="6">
        <f t="shared" si="12"/>
        <v>0</v>
      </c>
      <c r="T35" s="6">
        <f t="shared" si="12"/>
        <v>0</v>
      </c>
      <c r="U35" s="6">
        <f t="shared" si="12"/>
        <v>0</v>
      </c>
      <c r="V35" s="6">
        <f t="shared" si="12"/>
        <v>0</v>
      </c>
      <c r="W35" s="6">
        <f t="shared" si="12"/>
        <v>0</v>
      </c>
      <c r="X35" s="6">
        <f t="shared" si="12"/>
        <v>0</v>
      </c>
      <c r="Y35" s="6">
        <f t="shared" si="12"/>
        <v>0</v>
      </c>
      <c r="Z35" s="6">
        <f t="shared" si="12"/>
        <v>0</v>
      </c>
      <c r="AA35" s="6">
        <f t="shared" si="12"/>
        <v>21</v>
      </c>
      <c r="AB35" s="6">
        <f t="shared" si="12"/>
        <v>7</v>
      </c>
      <c r="AC35" s="6">
        <f t="shared" si="12"/>
        <v>12</v>
      </c>
      <c r="AD35" s="6">
        <f t="shared" si="12"/>
        <v>19</v>
      </c>
      <c r="AE35" s="6">
        <f t="shared" si="12"/>
        <v>14</v>
      </c>
      <c r="AF35" s="6">
        <f t="shared" si="12"/>
        <v>22</v>
      </c>
      <c r="AG35" s="6">
        <f t="shared" si="12"/>
        <v>-1</v>
      </c>
      <c r="AH35" s="6">
        <f t="shared" si="12"/>
        <v>25</v>
      </c>
      <c r="AI35" s="6">
        <f t="shared" si="12"/>
        <v>40</v>
      </c>
      <c r="AJ35" s="6">
        <f t="shared" si="12"/>
        <v>-1</v>
      </c>
    </row>
    <row r="36" spans="1:36" ht="15.75" customHeight="1" outlineLevel="1" x14ac:dyDescent="0.3">
      <c r="A36" s="4"/>
      <c r="B36" s="2" t="s">
        <v>7</v>
      </c>
      <c r="C36" s="2"/>
      <c r="D36" s="6">
        <f t="shared" si="12"/>
        <v>101</v>
      </c>
      <c r="E36" s="6">
        <f t="shared" si="12"/>
        <v>271</v>
      </c>
      <c r="F36" s="6">
        <f t="shared" si="12"/>
        <v>310</v>
      </c>
      <c r="G36" s="6">
        <f t="shared" si="12"/>
        <v>72</v>
      </c>
      <c r="H36" s="6">
        <f t="shared" si="12"/>
        <v>912</v>
      </c>
      <c r="I36" s="6">
        <f t="shared" si="12"/>
        <v>356</v>
      </c>
      <c r="J36" s="6">
        <f t="shared" si="12"/>
        <v>501</v>
      </c>
      <c r="K36" s="6">
        <f t="shared" si="12"/>
        <v>495</v>
      </c>
      <c r="L36" s="6">
        <f t="shared" si="12"/>
        <v>658</v>
      </c>
      <c r="M36" s="6">
        <f t="shared" si="12"/>
        <v>619</v>
      </c>
      <c r="N36" s="6">
        <f t="shared" si="12"/>
        <v>690</v>
      </c>
      <c r="O36" s="6">
        <f t="shared" si="12"/>
        <v>836</v>
      </c>
      <c r="P36" s="6">
        <f t="shared" si="12"/>
        <v>1081</v>
      </c>
      <c r="Q36" s="6">
        <f t="shared" si="12"/>
        <v>1087</v>
      </c>
      <c r="R36" s="6">
        <f t="shared" si="12"/>
        <v>1639</v>
      </c>
      <c r="S36" s="6">
        <f t="shared" si="12"/>
        <v>1187</v>
      </c>
      <c r="T36" s="6">
        <f t="shared" si="12"/>
        <v>1254</v>
      </c>
      <c r="U36" s="6">
        <f t="shared" si="12"/>
        <v>1099</v>
      </c>
      <c r="V36" s="6">
        <f t="shared" si="12"/>
        <v>1617</v>
      </c>
      <c r="W36" s="6">
        <f t="shared" si="12"/>
        <v>1181</v>
      </c>
      <c r="X36" s="6">
        <f t="shared" si="12"/>
        <v>1433</v>
      </c>
      <c r="Y36" s="6">
        <f t="shared" si="12"/>
        <v>1133</v>
      </c>
      <c r="Z36" s="6">
        <f t="shared" si="12"/>
        <v>778</v>
      </c>
      <c r="AA36" s="6">
        <f t="shared" si="12"/>
        <v>1656</v>
      </c>
      <c r="AB36" s="6">
        <f t="shared" si="12"/>
        <v>1459</v>
      </c>
      <c r="AC36" s="6">
        <f t="shared" si="12"/>
        <v>1188</v>
      </c>
      <c r="AD36" s="6">
        <f t="shared" si="12"/>
        <v>1577</v>
      </c>
      <c r="AE36" s="6">
        <f t="shared" si="12"/>
        <v>1447</v>
      </c>
      <c r="AF36" s="6">
        <f t="shared" si="12"/>
        <v>943</v>
      </c>
      <c r="AG36" s="6">
        <f t="shared" si="12"/>
        <v>762</v>
      </c>
      <c r="AH36" s="6">
        <f t="shared" si="12"/>
        <v>607</v>
      </c>
      <c r="AI36" s="6">
        <f t="shared" si="12"/>
        <v>821</v>
      </c>
      <c r="AJ36" s="6">
        <f t="shared" si="12"/>
        <v>674</v>
      </c>
    </row>
    <row r="37" spans="1:36" ht="15.75" customHeight="1" outlineLevel="1" x14ac:dyDescent="0.3">
      <c r="A37" s="4"/>
      <c r="B37" s="2" t="s">
        <v>8</v>
      </c>
      <c r="C37" s="2"/>
      <c r="D37" s="2">
        <f t="shared" si="12"/>
        <v>5</v>
      </c>
      <c r="E37" s="2">
        <f t="shared" si="12"/>
        <v>5</v>
      </c>
      <c r="F37" s="2">
        <f t="shared" si="12"/>
        <v>13</v>
      </c>
      <c r="G37" s="2">
        <f t="shared" si="12"/>
        <v>12</v>
      </c>
      <c r="H37" s="2">
        <f t="shared" si="12"/>
        <v>61</v>
      </c>
      <c r="I37" s="2">
        <f t="shared" si="12"/>
        <v>9</v>
      </c>
      <c r="J37" s="2">
        <f t="shared" si="12"/>
        <v>9</v>
      </c>
      <c r="K37" s="2">
        <f t="shared" si="12"/>
        <v>15</v>
      </c>
      <c r="L37" s="2">
        <f t="shared" si="12"/>
        <v>8</v>
      </c>
      <c r="M37" s="2">
        <f t="shared" si="12"/>
        <v>12</v>
      </c>
      <c r="N37" s="2">
        <f t="shared" si="12"/>
        <v>21</v>
      </c>
      <c r="O37" s="2">
        <f t="shared" si="12"/>
        <v>15</v>
      </c>
      <c r="P37" s="2">
        <f t="shared" si="12"/>
        <v>13</v>
      </c>
      <c r="Q37" s="2">
        <f t="shared" si="12"/>
        <v>11</v>
      </c>
      <c r="R37" s="2">
        <f t="shared" si="12"/>
        <v>19</v>
      </c>
      <c r="S37" s="2">
        <f t="shared" si="12"/>
        <v>36</v>
      </c>
      <c r="T37" s="2">
        <f t="shared" si="12"/>
        <v>4</v>
      </c>
      <c r="U37" s="2">
        <f t="shared" si="12"/>
        <v>13</v>
      </c>
      <c r="V37" s="2">
        <f t="shared" si="12"/>
        <v>12</v>
      </c>
      <c r="W37" s="2">
        <f t="shared" si="12"/>
        <v>37</v>
      </c>
      <c r="X37" s="2">
        <f t="shared" si="12"/>
        <v>19</v>
      </c>
      <c r="Y37" s="2">
        <f t="shared" si="12"/>
        <v>1</v>
      </c>
      <c r="Z37" s="2">
        <f t="shared" si="12"/>
        <v>4</v>
      </c>
      <c r="AA37" s="2">
        <f t="shared" si="12"/>
        <v>15</v>
      </c>
      <c r="AB37" s="2">
        <f t="shared" si="12"/>
        <v>1</v>
      </c>
      <c r="AC37" s="2">
        <f t="shared" si="12"/>
        <v>5</v>
      </c>
      <c r="AD37" s="2">
        <f t="shared" si="12"/>
        <v>-2</v>
      </c>
      <c r="AE37" s="2">
        <f t="shared" si="12"/>
        <v>14</v>
      </c>
      <c r="AF37" s="2">
        <f t="shared" si="12"/>
        <v>-1</v>
      </c>
      <c r="AG37" s="2">
        <f t="shared" si="12"/>
        <v>1</v>
      </c>
      <c r="AH37" s="2">
        <f t="shared" si="12"/>
        <v>-5</v>
      </c>
      <c r="AI37" s="2">
        <f t="shared" si="12"/>
        <v>-18</v>
      </c>
      <c r="AJ37" s="2">
        <f t="shared" si="12"/>
        <v>-3</v>
      </c>
    </row>
    <row r="38" spans="1:36" ht="15.75" customHeight="1" outlineLevel="1" x14ac:dyDescent="0.3">
      <c r="A38" s="4"/>
      <c r="B38" s="2" t="s">
        <v>9</v>
      </c>
      <c r="C38" s="2"/>
      <c r="D38" s="2">
        <f t="shared" si="12"/>
        <v>0</v>
      </c>
      <c r="E38" s="2">
        <f t="shared" si="12"/>
        <v>0</v>
      </c>
      <c r="F38" s="2">
        <f t="shared" si="12"/>
        <v>0</v>
      </c>
      <c r="G38" s="2">
        <f t="shared" si="12"/>
        <v>0</v>
      </c>
      <c r="H38" s="2">
        <f t="shared" si="12"/>
        <v>0</v>
      </c>
      <c r="I38" s="2">
        <f t="shared" si="12"/>
        <v>0</v>
      </c>
      <c r="J38" s="2">
        <f t="shared" si="12"/>
        <v>0</v>
      </c>
      <c r="K38" s="2">
        <f t="shared" si="12"/>
        <v>0</v>
      </c>
      <c r="L38" s="2">
        <f t="shared" si="12"/>
        <v>0</v>
      </c>
      <c r="M38" s="2">
        <f t="shared" si="12"/>
        <v>0</v>
      </c>
      <c r="N38" s="2">
        <f t="shared" si="12"/>
        <v>0</v>
      </c>
      <c r="O38" s="2">
        <f t="shared" si="12"/>
        <v>0</v>
      </c>
      <c r="P38" s="2">
        <f t="shared" si="12"/>
        <v>0</v>
      </c>
      <c r="Q38" s="2">
        <f t="shared" si="12"/>
        <v>386</v>
      </c>
      <c r="R38" s="2">
        <f t="shared" si="12"/>
        <v>79</v>
      </c>
      <c r="S38" s="2">
        <f t="shared" si="12"/>
        <v>63</v>
      </c>
      <c r="T38" s="2">
        <f t="shared" si="12"/>
        <v>7</v>
      </c>
      <c r="U38" s="2">
        <f t="shared" ref="U38:AJ38" si="13">U13-T13</f>
        <v>17</v>
      </c>
      <c r="V38" s="2">
        <f t="shared" si="13"/>
        <v>49</v>
      </c>
      <c r="W38" s="2">
        <f t="shared" si="13"/>
        <v>68</v>
      </c>
      <c r="X38" s="2">
        <f t="shared" si="13"/>
        <v>33</v>
      </c>
      <c r="Y38" s="2">
        <f t="shared" si="13"/>
        <v>14</v>
      </c>
      <c r="Z38" s="2">
        <f t="shared" si="13"/>
        <v>25</v>
      </c>
      <c r="AA38" s="2">
        <f t="shared" si="13"/>
        <v>20</v>
      </c>
      <c r="AB38" s="2">
        <f t="shared" si="13"/>
        <v>2</v>
      </c>
      <c r="AC38" s="2">
        <f t="shared" si="13"/>
        <v>5</v>
      </c>
      <c r="AD38" s="2">
        <f t="shared" si="13"/>
        <v>3</v>
      </c>
      <c r="AE38" s="2">
        <f t="shared" si="13"/>
        <v>16</v>
      </c>
      <c r="AF38" s="2">
        <f t="shared" si="13"/>
        <v>8</v>
      </c>
      <c r="AG38" s="2">
        <f t="shared" si="13"/>
        <v>7</v>
      </c>
      <c r="AH38" s="2">
        <f t="shared" si="13"/>
        <v>-4</v>
      </c>
      <c r="AI38" s="2">
        <f t="shared" si="13"/>
        <v>14</v>
      </c>
      <c r="AJ38" s="2">
        <f t="shared" si="13"/>
        <v>44</v>
      </c>
    </row>
    <row r="39" spans="1:36" ht="15.75" customHeight="1" outlineLevel="1" x14ac:dyDescent="0.3">
      <c r="A39" s="4"/>
      <c r="B39" s="2" t="s">
        <v>11</v>
      </c>
      <c r="C39" s="2"/>
      <c r="D39" s="6">
        <f t="shared" ref="D39:AJ40" si="14">D15-C15</f>
        <v>0</v>
      </c>
      <c r="E39" s="6">
        <f t="shared" si="14"/>
        <v>0</v>
      </c>
      <c r="F39" s="6">
        <f t="shared" si="14"/>
        <v>0</v>
      </c>
      <c r="G39" s="6">
        <f t="shared" si="14"/>
        <v>0</v>
      </c>
      <c r="H39" s="6">
        <f t="shared" si="14"/>
        <v>0</v>
      </c>
      <c r="I39" s="6">
        <f t="shared" si="14"/>
        <v>0</v>
      </c>
      <c r="J39" s="6">
        <f t="shared" si="14"/>
        <v>0</v>
      </c>
      <c r="K39" s="6">
        <f t="shared" si="14"/>
        <v>62</v>
      </c>
      <c r="L39" s="6">
        <f t="shared" si="14"/>
        <v>5</v>
      </c>
      <c r="M39" s="6">
        <f t="shared" si="14"/>
        <v>35</v>
      </c>
      <c r="N39" s="6">
        <f t="shared" si="14"/>
        <v>4</v>
      </c>
      <c r="O39" s="6">
        <f t="shared" si="14"/>
        <v>2</v>
      </c>
      <c r="P39" s="6">
        <f t="shared" si="14"/>
        <v>1</v>
      </c>
      <c r="Q39" s="6">
        <f t="shared" si="14"/>
        <v>6</v>
      </c>
      <c r="R39" s="6">
        <f t="shared" si="14"/>
        <v>7</v>
      </c>
      <c r="S39" s="6">
        <f t="shared" si="14"/>
        <v>10</v>
      </c>
      <c r="T39" s="6">
        <f t="shared" si="14"/>
        <v>9</v>
      </c>
      <c r="U39" s="6">
        <f t="shared" si="14"/>
        <v>15</v>
      </c>
      <c r="V39" s="6">
        <f t="shared" si="14"/>
        <v>15</v>
      </c>
      <c r="W39" s="6">
        <f t="shared" si="14"/>
        <v>26</v>
      </c>
      <c r="X39" s="6">
        <f t="shared" si="14"/>
        <v>18</v>
      </c>
      <c r="Y39" s="6">
        <f t="shared" si="14"/>
        <v>5</v>
      </c>
      <c r="Z39" s="6">
        <f t="shared" si="14"/>
        <v>7</v>
      </c>
      <c r="AA39" s="6">
        <f t="shared" si="14"/>
        <v>6</v>
      </c>
      <c r="AB39" s="6">
        <f t="shared" si="14"/>
        <v>3</v>
      </c>
      <c r="AC39" s="6">
        <f t="shared" si="14"/>
        <v>4</v>
      </c>
      <c r="AD39" s="6">
        <f t="shared" si="14"/>
        <v>4</v>
      </c>
      <c r="AE39" s="6">
        <f t="shared" si="14"/>
        <v>34</v>
      </c>
      <c r="AF39" s="6">
        <f t="shared" si="14"/>
        <v>3</v>
      </c>
      <c r="AG39" s="6">
        <f t="shared" si="14"/>
        <v>1</v>
      </c>
      <c r="AH39" s="6">
        <f t="shared" si="14"/>
        <v>1</v>
      </c>
      <c r="AI39" s="6">
        <f t="shared" si="14"/>
        <v>1</v>
      </c>
      <c r="AJ39" s="6">
        <f t="shared" si="14"/>
        <v>2</v>
      </c>
    </row>
    <row r="40" spans="1:36" ht="15.75" customHeight="1" outlineLevel="1" x14ac:dyDescent="0.3">
      <c r="A40" s="4"/>
      <c r="B40" s="2" t="s">
        <v>12</v>
      </c>
      <c r="C40" s="6"/>
      <c r="D40" s="6">
        <f t="shared" si="14"/>
        <v>15</v>
      </c>
      <c r="E40" s="6">
        <f t="shared" si="14"/>
        <v>59</v>
      </c>
      <c r="F40" s="6">
        <f t="shared" si="14"/>
        <v>30</v>
      </c>
      <c r="G40" s="6">
        <f t="shared" si="14"/>
        <v>31</v>
      </c>
      <c r="H40" s="6">
        <f t="shared" si="14"/>
        <v>247</v>
      </c>
      <c r="I40" s="6">
        <f t="shared" si="14"/>
        <v>60</v>
      </c>
      <c r="J40" s="6">
        <f t="shared" si="14"/>
        <v>55</v>
      </c>
      <c r="K40" s="6">
        <f t="shared" si="14"/>
        <v>62</v>
      </c>
      <c r="L40" s="6">
        <f t="shared" si="14"/>
        <v>45</v>
      </c>
      <c r="M40" s="6">
        <f t="shared" si="14"/>
        <v>77</v>
      </c>
      <c r="N40" s="6">
        <f t="shared" si="14"/>
        <v>91</v>
      </c>
      <c r="O40" s="6">
        <f t="shared" si="14"/>
        <v>87</v>
      </c>
      <c r="P40" s="6">
        <f t="shared" si="14"/>
        <v>123</v>
      </c>
      <c r="Q40" s="6">
        <f t="shared" si="14"/>
        <v>116</v>
      </c>
      <c r="R40" s="6">
        <f t="shared" si="14"/>
        <v>90</v>
      </c>
      <c r="S40" s="8">
        <f t="shared" si="14"/>
        <v>123</v>
      </c>
      <c r="T40" s="6">
        <f t="shared" si="14"/>
        <v>94</v>
      </c>
      <c r="U40" s="6">
        <f t="shared" si="14"/>
        <v>95</v>
      </c>
      <c r="V40" s="6">
        <f t="shared" si="14"/>
        <v>98</v>
      </c>
      <c r="W40" s="6">
        <f t="shared" si="14"/>
        <v>65</v>
      </c>
      <c r="X40" s="6">
        <f t="shared" si="14"/>
        <v>138</v>
      </c>
      <c r="Y40" s="6">
        <f t="shared" si="14"/>
        <v>63</v>
      </c>
      <c r="Z40" s="6">
        <f t="shared" si="14"/>
        <v>74</v>
      </c>
      <c r="AA40">
        <f t="shared" si="14"/>
        <v>168</v>
      </c>
      <c r="AB40" s="6">
        <f t="shared" si="14"/>
        <v>47</v>
      </c>
      <c r="AC40" s="6">
        <f t="shared" si="14"/>
        <v>123</v>
      </c>
      <c r="AD40" s="6">
        <f t="shared" si="14"/>
        <v>86</v>
      </c>
      <c r="AE40" s="6">
        <f t="shared" si="14"/>
        <v>102</v>
      </c>
      <c r="AF40" s="6">
        <f t="shared" si="14"/>
        <v>57</v>
      </c>
      <c r="AG40" s="6">
        <f t="shared" si="14"/>
        <v>39</v>
      </c>
      <c r="AH40" s="6">
        <f t="shared" si="14"/>
        <v>72</v>
      </c>
      <c r="AI40" s="6">
        <f t="shared" si="14"/>
        <v>45</v>
      </c>
      <c r="AJ40" s="6">
        <f t="shared" si="14"/>
        <v>7</v>
      </c>
    </row>
    <row r="41" spans="1:36" ht="15.75" customHeight="1" outlineLevel="1" x14ac:dyDescent="0.3">
      <c r="A41" s="4"/>
      <c r="B41" s="2" t="s">
        <v>14</v>
      </c>
      <c r="C41" s="2"/>
      <c r="D41" s="2">
        <f t="shared" ref="D41:AJ41" si="15">D18-C18</f>
        <v>0</v>
      </c>
      <c r="E41" s="2">
        <f t="shared" si="15"/>
        <v>0</v>
      </c>
      <c r="F41" s="2">
        <f t="shared" si="15"/>
        <v>0</v>
      </c>
      <c r="G41" s="2">
        <f t="shared" si="15"/>
        <v>8</v>
      </c>
      <c r="H41" s="2">
        <f t="shared" si="15"/>
        <v>0</v>
      </c>
      <c r="I41" s="2">
        <f t="shared" si="15"/>
        <v>0</v>
      </c>
      <c r="J41" s="2">
        <f t="shared" si="15"/>
        <v>0</v>
      </c>
      <c r="K41" s="2">
        <f t="shared" si="15"/>
        <v>0</v>
      </c>
      <c r="L41" s="2">
        <f t="shared" si="15"/>
        <v>0</v>
      </c>
      <c r="M41" s="2">
        <f t="shared" si="15"/>
        <v>0</v>
      </c>
      <c r="N41" s="2">
        <f t="shared" si="15"/>
        <v>0</v>
      </c>
      <c r="O41" s="2">
        <f t="shared" si="15"/>
        <v>0</v>
      </c>
      <c r="P41" s="2">
        <f t="shared" si="15"/>
        <v>0</v>
      </c>
      <c r="Q41" s="2">
        <f t="shared" si="15"/>
        <v>1</v>
      </c>
      <c r="R41" s="2">
        <f t="shared" si="15"/>
        <v>0</v>
      </c>
      <c r="S41" s="2">
        <f t="shared" si="15"/>
        <v>7</v>
      </c>
      <c r="T41" s="2">
        <f t="shared" si="15"/>
        <v>0</v>
      </c>
      <c r="U41" s="2">
        <f t="shared" si="15"/>
        <v>1</v>
      </c>
      <c r="V41" s="2">
        <f t="shared" si="15"/>
        <v>0</v>
      </c>
      <c r="W41" s="2">
        <f t="shared" si="15"/>
        <v>2</v>
      </c>
      <c r="X41" s="2">
        <f t="shared" si="15"/>
        <v>1</v>
      </c>
      <c r="Y41" s="2">
        <f t="shared" si="15"/>
        <v>-1</v>
      </c>
      <c r="Z41" s="2">
        <f t="shared" si="15"/>
        <v>0</v>
      </c>
      <c r="AA41" s="2">
        <f t="shared" si="15"/>
        <v>0</v>
      </c>
      <c r="AB41" s="2">
        <f t="shared" si="15"/>
        <v>0</v>
      </c>
      <c r="AC41" s="2">
        <f t="shared" si="15"/>
        <v>0</v>
      </c>
      <c r="AD41" s="2">
        <f t="shared" si="15"/>
        <v>0</v>
      </c>
      <c r="AE41" s="2">
        <f t="shared" si="15"/>
        <v>1</v>
      </c>
      <c r="AF41" s="2">
        <f t="shared" si="15"/>
        <v>0</v>
      </c>
      <c r="AG41" s="2">
        <f t="shared" si="15"/>
        <v>0</v>
      </c>
      <c r="AH41" s="2">
        <f t="shared" si="15"/>
        <v>0</v>
      </c>
      <c r="AI41" s="2">
        <f t="shared" si="15"/>
        <v>1</v>
      </c>
      <c r="AJ41" s="2">
        <f t="shared" si="15"/>
        <v>0</v>
      </c>
    </row>
    <row r="42" spans="1:36" ht="15.75" customHeight="1" outlineLevel="1" x14ac:dyDescent="0.3">
      <c r="A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36" ht="15.75" customHeight="1" outlineLevel="1" x14ac:dyDescent="0.3">
      <c r="A43" s="4" t="s">
        <v>21</v>
      </c>
      <c r="C43" s="5">
        <f t="shared" ref="C43:AJ43" si="16">C$5</f>
        <v>42185</v>
      </c>
      <c r="D43" s="5">
        <f t="shared" si="16"/>
        <v>42277</v>
      </c>
      <c r="E43" s="5">
        <f t="shared" si="16"/>
        <v>42369</v>
      </c>
      <c r="F43" s="5">
        <f t="shared" si="16"/>
        <v>42460</v>
      </c>
      <c r="G43" s="5">
        <f t="shared" si="16"/>
        <v>42551</v>
      </c>
      <c r="H43" s="5">
        <f t="shared" si="16"/>
        <v>42643</v>
      </c>
      <c r="I43" s="5">
        <f t="shared" si="16"/>
        <v>42735</v>
      </c>
      <c r="J43" s="5">
        <f t="shared" si="16"/>
        <v>42825</v>
      </c>
      <c r="K43" s="5">
        <f t="shared" si="16"/>
        <v>42916</v>
      </c>
      <c r="L43" s="5">
        <f t="shared" si="16"/>
        <v>43008</v>
      </c>
      <c r="M43" s="5">
        <f t="shared" si="16"/>
        <v>43100</v>
      </c>
      <c r="N43" s="5">
        <f t="shared" si="16"/>
        <v>43190</v>
      </c>
      <c r="O43" s="5">
        <f t="shared" si="16"/>
        <v>43281</v>
      </c>
      <c r="P43" s="5">
        <f t="shared" si="16"/>
        <v>43373</v>
      </c>
      <c r="Q43" s="5">
        <f t="shared" si="16"/>
        <v>43465</v>
      </c>
      <c r="R43" s="5">
        <f t="shared" si="16"/>
        <v>43555</v>
      </c>
      <c r="S43" s="5">
        <f t="shared" si="16"/>
        <v>43646</v>
      </c>
      <c r="T43" s="5">
        <f t="shared" si="16"/>
        <v>43738</v>
      </c>
      <c r="U43" s="5">
        <f t="shared" si="16"/>
        <v>43830</v>
      </c>
      <c r="V43" s="5">
        <f t="shared" si="16"/>
        <v>43921</v>
      </c>
      <c r="W43" s="5">
        <f t="shared" si="16"/>
        <v>44012</v>
      </c>
      <c r="X43" s="5">
        <f t="shared" si="16"/>
        <v>44104</v>
      </c>
      <c r="Y43" s="5">
        <f t="shared" si="16"/>
        <v>44185</v>
      </c>
      <c r="Z43" s="5">
        <f t="shared" si="16"/>
        <v>44286</v>
      </c>
      <c r="AA43" s="5">
        <f t="shared" si="16"/>
        <v>44377</v>
      </c>
      <c r="AB43" s="5">
        <f t="shared" si="16"/>
        <v>44469</v>
      </c>
      <c r="AC43" s="5">
        <f t="shared" si="16"/>
        <v>44561</v>
      </c>
      <c r="AD43" s="5">
        <f t="shared" si="16"/>
        <v>44651</v>
      </c>
      <c r="AE43" s="5">
        <f t="shared" si="16"/>
        <v>44742</v>
      </c>
      <c r="AF43" s="5">
        <f t="shared" si="16"/>
        <v>44834</v>
      </c>
      <c r="AG43" s="5">
        <f t="shared" si="16"/>
        <v>44926</v>
      </c>
      <c r="AH43" s="5">
        <f t="shared" si="16"/>
        <v>45016</v>
      </c>
      <c r="AI43" s="5">
        <f t="shared" si="16"/>
        <v>45107</v>
      </c>
      <c r="AJ43" s="5">
        <f t="shared" si="16"/>
        <v>45199</v>
      </c>
    </row>
    <row r="44" spans="1:36" ht="15.75" customHeight="1" outlineLevel="1" x14ac:dyDescent="0.3">
      <c r="A44" s="4"/>
      <c r="B44" s="2" t="s">
        <v>4</v>
      </c>
      <c r="C44" s="2"/>
      <c r="D44" s="6">
        <f t="shared" ref="D44:AJ51" si="17">D21-C21</f>
        <v>28</v>
      </c>
      <c r="E44" s="6">
        <f t="shared" si="17"/>
        <v>22</v>
      </c>
      <c r="F44" s="6">
        <f t="shared" si="17"/>
        <v>14</v>
      </c>
      <c r="G44" s="6">
        <f t="shared" si="17"/>
        <v>73</v>
      </c>
      <c r="H44" s="6">
        <f t="shared" si="17"/>
        <v>486</v>
      </c>
      <c r="I44" s="6">
        <f t="shared" si="17"/>
        <v>115</v>
      </c>
      <c r="J44" s="6">
        <f t="shared" si="17"/>
        <v>93</v>
      </c>
      <c r="K44" s="6">
        <f t="shared" si="17"/>
        <v>218</v>
      </c>
      <c r="L44" s="6">
        <f t="shared" si="17"/>
        <v>94</v>
      </c>
      <c r="M44" s="6">
        <f t="shared" si="17"/>
        <v>283</v>
      </c>
      <c r="N44" s="6">
        <f t="shared" si="17"/>
        <v>193</v>
      </c>
      <c r="O44" s="6">
        <f t="shared" si="17"/>
        <v>195</v>
      </c>
      <c r="P44" s="6">
        <f t="shared" si="17"/>
        <v>400</v>
      </c>
      <c r="Q44" s="6">
        <f t="shared" si="17"/>
        <v>331</v>
      </c>
      <c r="R44" s="6">
        <f t="shared" si="17"/>
        <v>395</v>
      </c>
      <c r="S44" s="6">
        <f t="shared" si="17"/>
        <v>498</v>
      </c>
      <c r="T44" s="6">
        <f t="shared" si="17"/>
        <v>462</v>
      </c>
      <c r="U44" s="6">
        <f t="shared" si="17"/>
        <v>480</v>
      </c>
      <c r="V44" s="6">
        <f t="shared" si="17"/>
        <v>865</v>
      </c>
      <c r="W44" s="6">
        <f t="shared" si="17"/>
        <v>235</v>
      </c>
      <c r="X44" s="6">
        <f t="shared" si="17"/>
        <v>132</v>
      </c>
      <c r="Y44" s="6">
        <f t="shared" si="17"/>
        <v>468</v>
      </c>
      <c r="Z44" s="6">
        <f t="shared" si="17"/>
        <v>501</v>
      </c>
      <c r="AA44" s="6">
        <f t="shared" si="17"/>
        <v>735</v>
      </c>
      <c r="AB44" s="6">
        <f t="shared" si="17"/>
        <v>1065</v>
      </c>
      <c r="AC44" s="6">
        <f t="shared" si="17"/>
        <v>605</v>
      </c>
      <c r="AD44" s="6">
        <f t="shared" si="17"/>
        <v>299</v>
      </c>
      <c r="AE44" s="6">
        <f t="shared" si="17"/>
        <v>1239</v>
      </c>
      <c r="AF44" s="6">
        <f t="shared" si="17"/>
        <v>913</v>
      </c>
      <c r="AG44" s="6">
        <f t="shared" si="17"/>
        <v>750</v>
      </c>
      <c r="AH44" s="6">
        <f t="shared" si="17"/>
        <v>1763.2630000000008</v>
      </c>
      <c r="AI44" s="6">
        <f t="shared" si="17"/>
        <v>763.13299999999981</v>
      </c>
      <c r="AJ44" s="6">
        <f t="shared" si="17"/>
        <v>929.84999999999854</v>
      </c>
    </row>
    <row r="45" spans="1:36" ht="15.75" customHeight="1" outlineLevel="1" x14ac:dyDescent="0.3">
      <c r="A45" s="4"/>
      <c r="B45" s="2" t="s">
        <v>27</v>
      </c>
      <c r="C45" s="2"/>
      <c r="D45" s="6">
        <f t="shared" si="17"/>
        <v>209.132420091325</v>
      </c>
      <c r="E45" s="6">
        <f t="shared" si="17"/>
        <v>-1280.5609915198966</v>
      </c>
      <c r="F45" s="6">
        <f t="shared" si="17"/>
        <v>-862.52878686575968</v>
      </c>
      <c r="G45" s="6">
        <f t="shared" si="17"/>
        <v>622.36315539578027</v>
      </c>
      <c r="H45" s="6">
        <f t="shared" si="17"/>
        <v>1740.5035949023368</v>
      </c>
      <c r="I45" s="6">
        <f t="shared" si="17"/>
        <v>613.0108243586219</v>
      </c>
      <c r="J45" s="6">
        <f t="shared" si="17"/>
        <v>-123.14257261492094</v>
      </c>
      <c r="K45" s="6">
        <f t="shared" si="17"/>
        <v>752.26299776882388</v>
      </c>
      <c r="L45" s="6">
        <f t="shared" si="17"/>
        <v>-364.83909112871333</v>
      </c>
      <c r="M45" s="6">
        <f t="shared" si="17"/>
        <v>843.86485067482045</v>
      </c>
      <c r="N45" s="6">
        <f t="shared" si="17"/>
        <v>40.40978941377216</v>
      </c>
      <c r="O45" s="6">
        <f t="shared" si="17"/>
        <v>122.28847982024126</v>
      </c>
      <c r="P45" s="6">
        <f t="shared" si="17"/>
        <v>811.93239954274031</v>
      </c>
      <c r="Q45" s="6">
        <f t="shared" si="17"/>
        <v>288.38108008108429</v>
      </c>
      <c r="R45" s="6">
        <f t="shared" si="17"/>
        <v>431.34206091216947</v>
      </c>
      <c r="S45" s="6">
        <f t="shared" si="17"/>
        <v>465.64778294163989</v>
      </c>
      <c r="T45" s="6">
        <f t="shared" si="17"/>
        <v>322.25523854916719</v>
      </c>
      <c r="U45" s="6">
        <f t="shared" si="17"/>
        <v>264.44830787829051</v>
      </c>
      <c r="V45" s="6">
        <f t="shared" si="17"/>
        <v>861.43001018607538</v>
      </c>
      <c r="W45" s="6">
        <f t="shared" si="17"/>
        <v>-332.90821474225959</v>
      </c>
      <c r="X45" s="6">
        <f t="shared" si="17"/>
        <v>-800.78678266886527</v>
      </c>
      <c r="Y45" s="6">
        <f t="shared" si="17"/>
        <v>253.04040064281617</v>
      </c>
      <c r="Z45" s="6">
        <f t="shared" si="17"/>
        <v>303.11715513917807</v>
      </c>
      <c r="AA45" s="6">
        <f t="shared" si="17"/>
        <v>-10531.997442091801</v>
      </c>
      <c r="AB45" s="6">
        <f t="shared" si="17"/>
        <v>11712.70559129144</v>
      </c>
      <c r="AC45" s="6">
        <f t="shared" si="17"/>
        <v>197.93784411862725</v>
      </c>
      <c r="AD45" s="6">
        <f t="shared" si="17"/>
        <v>-301.43171770034678</v>
      </c>
      <c r="AE45" s="6">
        <f t="shared" si="17"/>
        <v>854.57141482040061</v>
      </c>
      <c r="AF45" s="6">
        <f t="shared" si="17"/>
        <v>1055.1537818983616</v>
      </c>
      <c r="AG45" s="6">
        <f t="shared" si="17"/>
        <v>617.42377473453053</v>
      </c>
      <c r="AH45" s="6">
        <f t="shared" si="17"/>
        <v>2118.4571320148953</v>
      </c>
      <c r="AI45" s="6">
        <f t="shared" si="17"/>
        <v>690.78952600667617</v>
      </c>
      <c r="AJ45" s="6">
        <f t="shared" si="17"/>
        <v>863.45632248567563</v>
      </c>
    </row>
    <row r="46" spans="1:36" ht="15.75" customHeight="1" outlineLevel="1" x14ac:dyDescent="0.3">
      <c r="A46" s="4"/>
      <c r="B46" s="2" t="s">
        <v>28</v>
      </c>
      <c r="C46" s="2"/>
      <c r="D46" s="6">
        <f t="shared" si="17"/>
        <v>68.692214439228337</v>
      </c>
      <c r="E46" s="6">
        <f t="shared" si="17"/>
        <v>-447.26943247027748</v>
      </c>
      <c r="F46" s="6">
        <f t="shared" si="17"/>
        <v>-397.30310728942777</v>
      </c>
      <c r="G46" s="6">
        <f t="shared" si="17"/>
        <v>489.21008403361338</v>
      </c>
      <c r="H46" s="6">
        <f t="shared" si="17"/>
        <v>1486.2487562189053</v>
      </c>
      <c r="I46" s="6">
        <f t="shared" si="17"/>
        <v>-9.4973111322001387</v>
      </c>
      <c r="J46" s="6">
        <f t="shared" si="17"/>
        <v>-262.56239644797779</v>
      </c>
      <c r="K46" s="6">
        <f t="shared" si="17"/>
        <v>211.29022872577843</v>
      </c>
      <c r="L46" s="6">
        <f t="shared" si="17"/>
        <v>-323.67195036314888</v>
      </c>
      <c r="M46" s="6">
        <f t="shared" si="17"/>
        <v>235.81933437535417</v>
      </c>
      <c r="N46" s="6">
        <f t="shared" si="17"/>
        <v>-53.589669577723271</v>
      </c>
      <c r="O46" s="6">
        <f t="shared" si="17"/>
        <v>-120.80994748651619</v>
      </c>
      <c r="P46" s="6">
        <f t="shared" si="17"/>
        <v>114.92776740300951</v>
      </c>
      <c r="Q46" s="6">
        <f t="shared" si="17"/>
        <v>-10.958475138491849</v>
      </c>
      <c r="R46" s="6">
        <f t="shared" si="17"/>
        <v>-132.5844221756015</v>
      </c>
      <c r="S46" s="6">
        <f t="shared" si="17"/>
        <v>147.43081546627036</v>
      </c>
      <c r="T46" s="6">
        <f t="shared" si="17"/>
        <v>66.05247106874458</v>
      </c>
      <c r="U46" s="6">
        <f t="shared" si="17"/>
        <v>112.87245753707703</v>
      </c>
      <c r="V46" s="6">
        <f t="shared" si="17"/>
        <v>259.69527372663561</v>
      </c>
      <c r="W46" s="6">
        <f t="shared" si="17"/>
        <v>-126.97983023745383</v>
      </c>
      <c r="X46" s="6">
        <f t="shared" si="17"/>
        <v>-233.15843952121804</v>
      </c>
      <c r="Y46" s="6">
        <f t="shared" si="17"/>
        <v>66.542875684918272</v>
      </c>
      <c r="Z46" s="6">
        <f t="shared" si="17"/>
        <v>148.8207745980103</v>
      </c>
      <c r="AA46" s="6">
        <f t="shared" si="17"/>
        <v>98.099896560816433</v>
      </c>
      <c r="AB46" s="6">
        <f t="shared" si="17"/>
        <v>290.99629720999928</v>
      </c>
      <c r="AC46" s="6">
        <f t="shared" si="17"/>
        <v>82.038113481001346</v>
      </c>
      <c r="AD46" s="6">
        <f t="shared" si="17"/>
        <v>-135.94550708291263</v>
      </c>
      <c r="AE46" s="6">
        <f t="shared" si="17"/>
        <v>311.77239227416339</v>
      </c>
      <c r="AF46" s="6">
        <f t="shared" si="17"/>
        <v>230.75269775566994</v>
      </c>
      <c r="AG46" s="6">
        <f t="shared" si="17"/>
        <v>180.58261555873833</v>
      </c>
      <c r="AH46" s="6">
        <f t="shared" si="17"/>
        <v>608.33668345450496</v>
      </c>
      <c r="AI46" s="6">
        <f t="shared" si="17"/>
        <v>146.56383034835017</v>
      </c>
      <c r="AJ46" s="6">
        <f t="shared" si="17"/>
        <v>231.26708836293983</v>
      </c>
    </row>
    <row r="47" spans="1:36" ht="15.75" customHeight="1" outlineLevel="1" x14ac:dyDescent="0.3">
      <c r="A47" s="4"/>
      <c r="B47" s="2" t="s">
        <v>29</v>
      </c>
      <c r="C47" s="2"/>
      <c r="D47" s="6">
        <f t="shared" si="17"/>
        <v>845.59119967747392</v>
      </c>
      <c r="E47" s="6">
        <f t="shared" si="17"/>
        <v>-1827.0649117802859</v>
      </c>
      <c r="F47" s="6">
        <f t="shared" si="17"/>
        <v>-517.54912778111429</v>
      </c>
      <c r="G47" s="6">
        <f t="shared" si="17"/>
        <v>1806.0363259886108</v>
      </c>
      <c r="H47" s="6">
        <f t="shared" si="17"/>
        <v>5213.2565823086625</v>
      </c>
      <c r="I47" s="6">
        <f t="shared" si="17"/>
        <v>581.26017205301105</v>
      </c>
      <c r="J47" s="6">
        <f t="shared" si="17"/>
        <v>221.76485721636345</v>
      </c>
      <c r="K47" s="6">
        <f t="shared" si="17"/>
        <v>2050.4161254630271</v>
      </c>
      <c r="L47" s="6">
        <f t="shared" si="17"/>
        <v>300.53266049901868</v>
      </c>
      <c r="M47" s="6">
        <f t="shared" si="17"/>
        <v>2145.7898957498001</v>
      </c>
      <c r="N47" s="6">
        <f t="shared" si="17"/>
        <v>303.02985841097689</v>
      </c>
      <c r="O47" s="6">
        <f t="shared" si="17"/>
        <v>361.22608996918279</v>
      </c>
      <c r="P47" s="6">
        <f t="shared" si="17"/>
        <v>1703.1859120849585</v>
      </c>
      <c r="Q47" s="6">
        <f t="shared" si="17"/>
        <v>871.15514195698415</v>
      </c>
      <c r="R47" s="6">
        <f t="shared" si="17"/>
        <v>1787.1187900958867</v>
      </c>
      <c r="S47" s="6">
        <f t="shared" si="17"/>
        <v>1756.3350893299903</v>
      </c>
      <c r="T47" s="6">
        <f t="shared" si="17"/>
        <v>1775.1372788285516</v>
      </c>
      <c r="U47" s="6">
        <f t="shared" si="17"/>
        <v>1685.5947804429088</v>
      </c>
      <c r="V47" s="6">
        <f t="shared" si="17"/>
        <v>4047.4972541404059</v>
      </c>
      <c r="W47" s="6">
        <f t="shared" si="17"/>
        <v>240.33112206459919</v>
      </c>
      <c r="X47" s="6">
        <f t="shared" si="17"/>
        <v>-1765.8473990721541</v>
      </c>
      <c r="Y47" s="6">
        <f t="shared" si="17"/>
        <v>1668.1083967427621</v>
      </c>
      <c r="Z47" s="6">
        <f t="shared" si="17"/>
        <v>1556.4346243992186</v>
      </c>
      <c r="AA47" s="6">
        <f t="shared" si="17"/>
        <v>1046.0093294979015</v>
      </c>
      <c r="AB47" s="6">
        <f t="shared" si="17"/>
        <v>4687.8238643401055</v>
      </c>
      <c r="AC47" s="6">
        <f t="shared" si="17"/>
        <v>752.40573897915601</v>
      </c>
      <c r="AD47" s="6">
        <f t="shared" si="17"/>
        <v>-102.8323278277021</v>
      </c>
      <c r="AE47" s="6">
        <f t="shared" si="17"/>
        <v>3902.0218250431863</v>
      </c>
      <c r="AF47" s="6">
        <f t="shared" si="17"/>
        <v>3032.6548114516336</v>
      </c>
      <c r="AG47" s="6">
        <f t="shared" si="17"/>
        <v>2551.2766216380696</v>
      </c>
      <c r="AH47" s="6">
        <f t="shared" si="17"/>
        <v>6140.4852661835903</v>
      </c>
      <c r="AI47" s="6">
        <f t="shared" si="17"/>
        <v>2256.60599266387</v>
      </c>
      <c r="AJ47" s="6">
        <f>AJ24-AI24</f>
        <v>3744.472108647853</v>
      </c>
    </row>
    <row r="48" spans="1:36" ht="15.75" customHeight="1" outlineLevel="1" x14ac:dyDescent="0.3">
      <c r="A48" s="4"/>
      <c r="B48" s="2" t="s">
        <v>16</v>
      </c>
      <c r="C48" s="2"/>
      <c r="D48" s="9">
        <f t="shared" si="17"/>
        <v>-9.7560975609756184E-2</v>
      </c>
      <c r="E48" s="9">
        <f t="shared" si="17"/>
        <v>2.0540827147401917</v>
      </c>
      <c r="F48" s="9">
        <f t="shared" si="17"/>
        <v>-9.2114959469418167E-2</v>
      </c>
      <c r="G48" s="9">
        <f t="shared" si="17"/>
        <v>-0.49820959656242536</v>
      </c>
      <c r="H48" s="9">
        <f t="shared" si="17"/>
        <v>0.30804524114383192</v>
      </c>
      <c r="I48" s="9">
        <f t="shared" si="17"/>
        <v>-0.18488072211476414</v>
      </c>
      <c r="J48" s="9">
        <f t="shared" si="17"/>
        <v>0.56397163120567306</v>
      </c>
      <c r="K48" s="9">
        <f t="shared" si="17"/>
        <v>3.1515151515151274E-2</v>
      </c>
      <c r="L48" s="9">
        <f t="shared" si="17"/>
        <v>0.84578735330180521</v>
      </c>
      <c r="M48" s="9">
        <f t="shared" si="17"/>
        <v>0.2801749726605216</v>
      </c>
      <c r="N48" s="9">
        <f t="shared" si="17"/>
        <v>2.2198897927053096E-2</v>
      </c>
      <c r="O48" s="9">
        <f t="shared" si="17"/>
        <v>0.23305363967842574</v>
      </c>
      <c r="P48" s="9">
        <f t="shared" si="17"/>
        <v>0.46556058320764215</v>
      </c>
      <c r="Q48" s="9">
        <f t="shared" si="17"/>
        <v>0.71735566021280306</v>
      </c>
      <c r="R48" s="9">
        <f t="shared" si="17"/>
        <v>0.24495980210265955</v>
      </c>
      <c r="S48" s="9">
        <f t="shared" si="17"/>
        <v>-0.3306060606060619</v>
      </c>
      <c r="T48" s="9">
        <f t="shared" si="17"/>
        <v>1.091271929824563</v>
      </c>
      <c r="U48" s="9">
        <f t="shared" si="17"/>
        <v>0.68608874315125234</v>
      </c>
      <c r="V48" s="9">
        <f t="shared" si="17"/>
        <v>0.99669201192793544</v>
      </c>
      <c r="W48" s="9">
        <f t="shared" si="17"/>
        <v>-0.58055541714418801</v>
      </c>
      <c r="X48" s="9">
        <f t="shared" si="17"/>
        <v>0.69252004825775337</v>
      </c>
      <c r="Y48" s="9">
        <f t="shared" si="17"/>
        <v>0.88484624184106053</v>
      </c>
      <c r="Z48" s="9">
        <f t="shared" si="17"/>
        <v>0.70939285239803596</v>
      </c>
      <c r="AA48" s="9">
        <f t="shared" si="17"/>
        <v>0.94159544159543884</v>
      </c>
      <c r="AB48" s="9">
        <f t="shared" si="17"/>
        <v>0.92614486407590135</v>
      </c>
      <c r="AC48" s="9">
        <f t="shared" si="17"/>
        <v>0.82589622811117636</v>
      </c>
      <c r="AD48" s="9">
        <f t="shared" si="17"/>
        <v>1.2970035514785927</v>
      </c>
      <c r="AE48" s="9">
        <f t="shared" si="17"/>
        <v>0.53078199148011507</v>
      </c>
      <c r="AF48" s="9">
        <f t="shared" si="17"/>
        <v>0.19802135502447982</v>
      </c>
      <c r="AG48" s="9">
        <f t="shared" si="17"/>
        <v>0.42609212015282338</v>
      </c>
      <c r="AH48" s="9">
        <f t="shared" si="17"/>
        <v>0.33001346047258906</v>
      </c>
      <c r="AI48" s="9">
        <f t="shared" si="17"/>
        <v>1.3883612440191371</v>
      </c>
      <c r="AJ48" s="9">
        <f t="shared" si="17"/>
        <v>0.53078715365239404</v>
      </c>
    </row>
    <row r="49" spans="1:36" ht="15.75" customHeight="1" outlineLevel="1" x14ac:dyDescent="0.3">
      <c r="A49" s="4"/>
      <c r="B49" s="2" t="s">
        <v>17</v>
      </c>
      <c r="C49" s="2"/>
      <c r="D49" s="9">
        <f t="shared" si="17"/>
        <v>7.1387433047284343E-2</v>
      </c>
      <c r="E49" s="9">
        <f t="shared" si="17"/>
        <v>0.11065156269100695</v>
      </c>
      <c r="F49" s="9">
        <f t="shared" si="17"/>
        <v>0.27292280618444398</v>
      </c>
      <c r="G49" s="9">
        <f t="shared" si="17"/>
        <v>7.893137674146411E-2</v>
      </c>
      <c r="H49" s="9">
        <f t="shared" si="17"/>
        <v>0.16763740817693629</v>
      </c>
      <c r="I49" s="9">
        <f t="shared" si="17"/>
        <v>-0.12994394068562887</v>
      </c>
      <c r="J49" s="9">
        <f t="shared" si="17"/>
        <v>7.1020209816196722E-2</v>
      </c>
      <c r="K49" s="9">
        <f t="shared" si="17"/>
        <v>2.5657061304340534E-2</v>
      </c>
      <c r="L49" s="9">
        <f t="shared" si="17"/>
        <v>0.15769554247266626</v>
      </c>
      <c r="M49" s="9">
        <f t="shared" si="17"/>
        <v>-9.2711396239866239E-3</v>
      </c>
      <c r="N49" s="9">
        <f t="shared" si="17"/>
        <v>2.3098085246863853E-2</v>
      </c>
      <c r="O49" s="9">
        <f t="shared" si="17"/>
        <v>4.3003105948713483E-3</v>
      </c>
      <c r="P49" s="9">
        <f t="shared" si="17"/>
        <v>-4.7768766212105351E-2</v>
      </c>
      <c r="Q49" s="9">
        <f t="shared" si="17"/>
        <v>1.2263615803890016E-2</v>
      </c>
      <c r="R49" s="9">
        <f t="shared" si="17"/>
        <v>6.4610556815506204E-2</v>
      </c>
      <c r="S49" s="9">
        <f t="shared" si="17"/>
        <v>4.7624494925938787E-2</v>
      </c>
      <c r="T49" s="9">
        <f t="shared" si="17"/>
        <v>8.1627516778523646E-2</v>
      </c>
      <c r="U49" s="9">
        <f t="shared" si="17"/>
        <v>8.3866885050625228E-2</v>
      </c>
      <c r="V49" s="9">
        <f t="shared" si="17"/>
        <v>0.1283939478137528</v>
      </c>
      <c r="W49" s="9">
        <f t="shared" si="17"/>
        <v>0.10607521490978034</v>
      </c>
      <c r="X49" s="9">
        <f t="shared" si="17"/>
        <v>6.7648800710689905E-2</v>
      </c>
      <c r="Y49" s="9">
        <f t="shared" si="17"/>
        <v>7.6600809860722041E-2</v>
      </c>
      <c r="Z49" s="9">
        <f t="shared" si="17"/>
        <v>4.8957799377622901E-2</v>
      </c>
      <c r="AA49" s="9">
        <f t="shared" si="17"/>
        <v>4.094560135776959E-2</v>
      </c>
      <c r="AB49" s="9">
        <f t="shared" si="17"/>
        <v>0.10156325652795672</v>
      </c>
      <c r="AC49" s="9">
        <f t="shared" si="17"/>
        <v>5.1381120896549781E-3</v>
      </c>
      <c r="AD49" s="9">
        <f t="shared" si="17"/>
        <v>7.4944755300244914E-2</v>
      </c>
      <c r="AE49" s="9">
        <f t="shared" si="17"/>
        <v>6.4791226384457001E-2</v>
      </c>
      <c r="AF49" s="9">
        <f t="shared" si="17"/>
        <v>-5.3648631605498487E-2</v>
      </c>
      <c r="AG49" s="9">
        <f t="shared" si="17"/>
        <v>2.3456249239381499E-2</v>
      </c>
      <c r="AH49" s="9">
        <f t="shared" si="17"/>
        <v>-8.3902116664971604E-2</v>
      </c>
      <c r="AI49" s="9">
        <f t="shared" si="17"/>
        <v>-8.8865322009272774E-3</v>
      </c>
      <c r="AJ49" s="9">
        <f t="shared" si="17"/>
        <v>3.8973413326210515E-2</v>
      </c>
    </row>
    <row r="50" spans="1:36" ht="15.75" customHeight="1" outlineLevel="1" x14ac:dyDescent="0.3">
      <c r="A50" s="4"/>
      <c r="B50" s="2" t="s">
        <v>18</v>
      </c>
      <c r="C50" s="2"/>
      <c r="D50" s="9">
        <f t="shared" si="17"/>
        <v>0.19838161608017035</v>
      </c>
      <c r="E50" s="9">
        <f t="shared" si="17"/>
        <v>5.2992950572511965E-2</v>
      </c>
      <c r="F50" s="9">
        <f t="shared" si="17"/>
        <v>0.62696406374390712</v>
      </c>
      <c r="G50" s="9">
        <f t="shared" si="17"/>
        <v>-0.26886633206544985</v>
      </c>
      <c r="H50" s="9">
        <f t="shared" si="17"/>
        <v>-0.47760482305255625</v>
      </c>
      <c r="I50" s="9">
        <f t="shared" si="17"/>
        <v>0.15786165146778952</v>
      </c>
      <c r="J50" s="9">
        <f t="shared" si="17"/>
        <v>0.37847192445854638</v>
      </c>
      <c r="K50" s="9">
        <f t="shared" si="17"/>
        <v>0.26447218614197965</v>
      </c>
      <c r="L50" s="9">
        <f t="shared" si="17"/>
        <v>0.5472385758340339</v>
      </c>
      <c r="M50" s="9">
        <f t="shared" si="17"/>
        <v>0.21411832843268286</v>
      </c>
      <c r="N50" s="9">
        <f t="shared" si="17"/>
        <v>0.1646602107940236</v>
      </c>
      <c r="O50" s="9">
        <f t="shared" si="17"/>
        <v>0.30030147760495485</v>
      </c>
      <c r="P50" s="9">
        <f t="shared" si="17"/>
        <v>0.2608350385605398</v>
      </c>
      <c r="Q50" s="9">
        <f t="shared" si="17"/>
        <v>0.25282595337775504</v>
      </c>
      <c r="R50" s="9">
        <f t="shared" si="17"/>
        <v>0.74863017347603389</v>
      </c>
      <c r="S50" s="9">
        <f t="shared" si="17"/>
        <v>0.17017964189451273</v>
      </c>
      <c r="T50" s="9">
        <f t="shared" si="17"/>
        <v>0.33121737509321481</v>
      </c>
      <c r="U50" s="9">
        <f t="shared" si="17"/>
        <v>0.19679786248428144</v>
      </c>
      <c r="V50" s="9">
        <f t="shared" si="17"/>
        <v>0.45293561466196941</v>
      </c>
      <c r="W50" s="9">
        <f t="shared" si="17"/>
        <v>0.33273575919106335</v>
      </c>
      <c r="X50" s="9">
        <f t="shared" si="17"/>
        <v>9.139440002632071E-2</v>
      </c>
      <c r="Y50" s="9">
        <f t="shared" si="17"/>
        <v>0.27198193387620684</v>
      </c>
      <c r="Z50" s="9">
        <f t="shared" si="17"/>
        <v>3.7660308099527029E-2</v>
      </c>
      <c r="AA50" s="9">
        <f t="shared" si="17"/>
        <v>2.8185709309548557E-2</v>
      </c>
      <c r="AB50" s="9">
        <f t="shared" si="17"/>
        <v>0.4341369810570086</v>
      </c>
      <c r="AC50" s="9">
        <f t="shared" si="17"/>
        <v>-1.3906753815680517E-2</v>
      </c>
      <c r="AD50" s="9">
        <f t="shared" si="17"/>
        <v>0.28480552342800181</v>
      </c>
      <c r="AE50" s="9">
        <f t="shared" si="17"/>
        <v>0.15356998795240351</v>
      </c>
      <c r="AF50" s="9">
        <f t="shared" si="17"/>
        <v>0.1305360070626822</v>
      </c>
      <c r="AG50" s="9">
        <f t="shared" si="17"/>
        <v>0.12882317147377265</v>
      </c>
      <c r="AH50" s="9">
        <f t="shared" si="17"/>
        <v>-5.6078003680578803E-2</v>
      </c>
      <c r="AI50" s="9">
        <f t="shared" si="17"/>
        <v>0.12101767067552593</v>
      </c>
      <c r="AJ50" s="9">
        <f t="shared" si="17"/>
        <v>0.20929300815680918</v>
      </c>
    </row>
    <row r="51" spans="1:36" ht="15.75" customHeight="1" outlineLevel="1" x14ac:dyDescent="0.3">
      <c r="A51" s="4"/>
      <c r="B51" s="2" t="s">
        <v>19</v>
      </c>
      <c r="C51" s="2"/>
      <c r="D51" s="9">
        <f t="shared" si="17"/>
        <v>1.8078809403010432E-2</v>
      </c>
      <c r="E51" s="9">
        <f t="shared" si="17"/>
        <v>-0.10229397695151121</v>
      </c>
      <c r="F51" s="9">
        <f t="shared" si="17"/>
        <v>9.515142510462038E-3</v>
      </c>
      <c r="G51" s="9">
        <f t="shared" si="17"/>
        <v>-0.18972563250356078</v>
      </c>
      <c r="H51" s="9">
        <f t="shared" si="17"/>
        <v>-0.32619110068812307</v>
      </c>
      <c r="I51" s="9">
        <f t="shared" si="17"/>
        <v>0.1596824432521351</v>
      </c>
      <c r="J51" s="9">
        <f t="shared" si="17"/>
        <v>0.10011777266124611</v>
      </c>
      <c r="K51" s="9">
        <f t="shared" si="17"/>
        <v>8.6302573271663574E-2</v>
      </c>
      <c r="L51" s="9">
        <f t="shared" si="17"/>
        <v>8.4486693707324978E-2</v>
      </c>
      <c r="M51" s="9">
        <f t="shared" si="17"/>
        <v>8.9076510495485817E-2</v>
      </c>
      <c r="N51" s="9">
        <f t="shared" si="17"/>
        <v>4.2687978245746994E-2</v>
      </c>
      <c r="O51" s="9">
        <f t="shared" si="17"/>
        <v>0.10945971249963993</v>
      </c>
      <c r="P51" s="9">
        <f t="shared" si="17"/>
        <v>0.14376288740174381</v>
      </c>
      <c r="Q51" s="9">
        <f t="shared" si="17"/>
        <v>8.4712199217626072E-2</v>
      </c>
      <c r="R51" s="9">
        <f t="shared" si="17"/>
        <v>0.21610312648380159</v>
      </c>
      <c r="S51" s="9">
        <f t="shared" si="17"/>
        <v>1.2994358761741598E-2</v>
      </c>
      <c r="T51" s="9">
        <f t="shared" si="17"/>
        <v>3.5304576305640989E-2</v>
      </c>
      <c r="U51" s="9">
        <f t="shared" si="17"/>
        <v>-1.5346417772903465E-2</v>
      </c>
      <c r="V51" s="9">
        <f t="shared" si="17"/>
        <v>2.8291579989383475E-2</v>
      </c>
      <c r="W51" s="9">
        <f t="shared" ref="W51:AJ51" si="18">W28-V28</f>
        <v>8.3788032147626978E-3</v>
      </c>
      <c r="X51" s="9">
        <f t="shared" si="18"/>
        <v>-3.2716377897395787E-2</v>
      </c>
      <c r="Y51" s="9">
        <f t="shared" si="18"/>
        <v>1.6032882159180861E-2</v>
      </c>
      <c r="Z51" s="9">
        <f t="shared" si="18"/>
        <v>-3.1105521263474323E-2</v>
      </c>
      <c r="AA51" s="9">
        <f t="shared" si="18"/>
        <v>-2.6303935390242561E-2</v>
      </c>
      <c r="AB51" s="9">
        <f t="shared" si="18"/>
        <v>4.2504846851588063E-2</v>
      </c>
      <c r="AC51" s="9">
        <f t="shared" si="18"/>
        <v>-8.2478600994848605E-3</v>
      </c>
      <c r="AD51" s="9">
        <f t="shared" si="18"/>
        <v>1.9909314078159213E-2</v>
      </c>
      <c r="AE51" s="9">
        <f t="shared" si="18"/>
        <v>-9.1086746104434013E-3</v>
      </c>
      <c r="AF51" s="9">
        <f t="shared" si="18"/>
        <v>7.9950162107300216E-2</v>
      </c>
      <c r="AG51" s="9">
        <f t="shared" si="18"/>
        <v>1.665789088772307E-2</v>
      </c>
      <c r="AH51" s="9">
        <f t="shared" si="18"/>
        <v>5.5107346368947763E-2</v>
      </c>
      <c r="AI51" s="9">
        <f t="shared" si="18"/>
        <v>4.2385603051093845E-2</v>
      </c>
      <c r="AJ51" s="9">
        <f t="shared" si="18"/>
        <v>2.5491744943964445E-2</v>
      </c>
    </row>
    <row r="52" spans="1:36" ht="15.75" customHeight="1" outlineLevel="1" x14ac:dyDescent="0.3">
      <c r="A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36" ht="15.75" customHeight="1" outlineLevel="1" x14ac:dyDescent="0.3">
      <c r="A53" s="4" t="s">
        <v>22</v>
      </c>
      <c r="C53" s="5">
        <f t="shared" ref="C53:AJ53" si="19">C$5</f>
        <v>42185</v>
      </c>
      <c r="D53" s="5">
        <f t="shared" si="19"/>
        <v>42277</v>
      </c>
      <c r="E53" s="5">
        <f t="shared" si="19"/>
        <v>42369</v>
      </c>
      <c r="F53" s="5">
        <f t="shared" si="19"/>
        <v>42460</v>
      </c>
      <c r="G53" s="5">
        <f t="shared" si="19"/>
        <v>42551</v>
      </c>
      <c r="H53" s="5">
        <f t="shared" si="19"/>
        <v>42643</v>
      </c>
      <c r="I53" s="5">
        <f t="shared" si="19"/>
        <v>42735</v>
      </c>
      <c r="J53" s="5">
        <f t="shared" si="19"/>
        <v>42825</v>
      </c>
      <c r="K53" s="5">
        <f t="shared" si="19"/>
        <v>42916</v>
      </c>
      <c r="L53" s="5">
        <f t="shared" si="19"/>
        <v>43008</v>
      </c>
      <c r="M53" s="5">
        <f t="shared" si="19"/>
        <v>43100</v>
      </c>
      <c r="N53" s="5">
        <f t="shared" si="19"/>
        <v>43190</v>
      </c>
      <c r="O53" s="5">
        <f t="shared" si="19"/>
        <v>43281</v>
      </c>
      <c r="P53" s="5">
        <f t="shared" si="19"/>
        <v>43373</v>
      </c>
      <c r="Q53" s="5">
        <f t="shared" si="19"/>
        <v>43465</v>
      </c>
      <c r="R53" s="5">
        <f t="shared" si="19"/>
        <v>43555</v>
      </c>
      <c r="S53" s="5">
        <f t="shared" si="19"/>
        <v>43646</v>
      </c>
      <c r="T53" s="5">
        <f t="shared" si="19"/>
        <v>43738</v>
      </c>
      <c r="U53" s="5">
        <f t="shared" si="19"/>
        <v>43830</v>
      </c>
      <c r="V53" s="5">
        <f t="shared" si="19"/>
        <v>43921</v>
      </c>
      <c r="W53" s="5">
        <f t="shared" si="19"/>
        <v>44012</v>
      </c>
      <c r="X53" s="5">
        <f t="shared" si="19"/>
        <v>44104</v>
      </c>
      <c r="Y53" s="5">
        <f t="shared" si="19"/>
        <v>44185</v>
      </c>
      <c r="Z53" s="5">
        <f t="shared" si="19"/>
        <v>44286</v>
      </c>
      <c r="AA53" s="5">
        <f t="shared" si="19"/>
        <v>44377</v>
      </c>
      <c r="AB53" s="5">
        <f t="shared" si="19"/>
        <v>44469</v>
      </c>
      <c r="AC53" s="5">
        <f t="shared" si="19"/>
        <v>44561</v>
      </c>
      <c r="AD53" s="5">
        <f t="shared" si="19"/>
        <v>44651</v>
      </c>
      <c r="AE53" s="5">
        <f t="shared" si="19"/>
        <v>44742</v>
      </c>
      <c r="AF53" s="5">
        <f t="shared" si="19"/>
        <v>44834</v>
      </c>
      <c r="AG53" s="5">
        <f t="shared" si="19"/>
        <v>44926</v>
      </c>
      <c r="AH53" s="5">
        <f t="shared" si="19"/>
        <v>45016</v>
      </c>
      <c r="AI53" s="5">
        <f t="shared" si="19"/>
        <v>45107</v>
      </c>
      <c r="AJ53" s="5">
        <f t="shared" si="19"/>
        <v>45199</v>
      </c>
    </row>
    <row r="54" spans="1:36" ht="15.75" customHeight="1" outlineLevel="1" x14ac:dyDescent="0.3">
      <c r="A54" s="4"/>
      <c r="B54" s="2" t="s">
        <v>26</v>
      </c>
      <c r="C54" s="2"/>
      <c r="D54" s="10">
        <f t="shared" ref="D54:AJ61" si="20">IFERROR(D6/C6-1,"-")</f>
        <v>0.16374269005847952</v>
      </c>
      <c r="E54" s="10">
        <f t="shared" si="20"/>
        <v>0.11055276381909551</v>
      </c>
      <c r="F54" s="10">
        <f t="shared" si="20"/>
        <v>6.3348416289592757E-2</v>
      </c>
      <c r="G54" s="10">
        <f t="shared" si="20"/>
        <v>0.31063829787234032</v>
      </c>
      <c r="H54" s="10">
        <f t="shared" si="20"/>
        <v>1.5779220779220777</v>
      </c>
      <c r="I54" s="10">
        <f t="shared" si="20"/>
        <v>0.14483627204030225</v>
      </c>
      <c r="J54" s="10">
        <f t="shared" si="20"/>
        <v>0.10231023102310233</v>
      </c>
      <c r="K54" s="10">
        <f t="shared" si="20"/>
        <v>0.21756487025948101</v>
      </c>
      <c r="L54" s="10">
        <f t="shared" si="20"/>
        <v>7.7049180327868783E-2</v>
      </c>
      <c r="M54" s="10">
        <f t="shared" si="20"/>
        <v>0.21537290715372914</v>
      </c>
      <c r="N54" s="10">
        <f t="shared" si="20"/>
        <v>0.12085159674389478</v>
      </c>
      <c r="O54" s="10">
        <f t="shared" si="20"/>
        <v>0.1089385474860336</v>
      </c>
      <c r="P54" s="10">
        <f t="shared" si="20"/>
        <v>0.20151133501259455</v>
      </c>
      <c r="Q54" s="10">
        <f t="shared" si="20"/>
        <v>0.13878406708595392</v>
      </c>
      <c r="R54" s="10">
        <f t="shared" si="20"/>
        <v>0.14543446244477165</v>
      </c>
      <c r="S54" s="10">
        <f t="shared" si="20"/>
        <v>0.16007714561234332</v>
      </c>
      <c r="T54" s="10">
        <f t="shared" si="20"/>
        <v>0.12801330008312561</v>
      </c>
      <c r="U54" s="10">
        <f t="shared" si="20"/>
        <v>0.1179071481208549</v>
      </c>
      <c r="V54" s="10">
        <f t="shared" si="20"/>
        <v>0.19006811689738523</v>
      </c>
      <c r="W54" s="10">
        <f t="shared" si="20"/>
        <v>4.3389955686853776E-2</v>
      </c>
      <c r="X54" s="10">
        <f t="shared" si="20"/>
        <v>2.3358697575650345E-2</v>
      </c>
      <c r="Y54" s="10">
        <f t="shared" si="20"/>
        <v>8.0926854573750706E-2</v>
      </c>
      <c r="Z54" s="10">
        <f t="shared" si="20"/>
        <v>8.014717645176761E-2</v>
      </c>
      <c r="AA54" s="10">
        <f t="shared" si="20"/>
        <v>0.10885663507109</v>
      </c>
      <c r="AB54" s="10">
        <f t="shared" si="20"/>
        <v>0.14224656070522235</v>
      </c>
      <c r="AC54" s="10">
        <f t="shared" si="20"/>
        <v>7.0743685687558511E-2</v>
      </c>
      <c r="AD54" s="10">
        <f t="shared" si="20"/>
        <v>3.2652615485420977E-2</v>
      </c>
      <c r="AE54" s="10">
        <f t="shared" si="20"/>
        <v>0.13102791878172582</v>
      </c>
      <c r="AF54" s="10">
        <f t="shared" si="20"/>
        <v>8.5366993922393553E-2</v>
      </c>
      <c r="AG54" s="10">
        <f t="shared" si="20"/>
        <v>6.4610613370089665E-2</v>
      </c>
      <c r="AH54" s="10">
        <f t="shared" si="20"/>
        <v>0.14268190645735568</v>
      </c>
      <c r="AI54" s="10">
        <f t="shared" si="20"/>
        <v>5.4041412584695747E-2</v>
      </c>
      <c r="AJ54" s="10">
        <f t="shared" si="20"/>
        <v>6.247146340368781E-2</v>
      </c>
    </row>
    <row r="55" spans="1:36" ht="15.75" customHeight="1" outlineLevel="1" x14ac:dyDescent="0.3">
      <c r="A55" s="4"/>
      <c r="B55" s="2" t="s">
        <v>5</v>
      </c>
      <c r="C55" s="2"/>
      <c r="D55" s="10">
        <f t="shared" si="20"/>
        <v>0.12654320987654311</v>
      </c>
      <c r="E55" s="10">
        <f t="shared" si="20"/>
        <v>0.38082191780821928</v>
      </c>
      <c r="F55" s="10">
        <f t="shared" si="20"/>
        <v>0.27182539682539675</v>
      </c>
      <c r="G55" s="10">
        <f t="shared" si="20"/>
        <v>0.14820592823712953</v>
      </c>
      <c r="H55" s="10">
        <f t="shared" si="20"/>
        <v>0.91440217391304346</v>
      </c>
      <c r="I55" s="10">
        <f t="shared" si="20"/>
        <v>4.968062455642297E-2</v>
      </c>
      <c r="J55" s="10">
        <f t="shared" si="20"/>
        <v>0.12102772143340101</v>
      </c>
      <c r="K55" s="10">
        <f t="shared" si="20"/>
        <v>0.10313630880579017</v>
      </c>
      <c r="L55" s="10">
        <f t="shared" si="20"/>
        <v>0.12848551120831053</v>
      </c>
      <c r="M55" s="10">
        <f t="shared" si="20"/>
        <v>9.4476744186046568E-2</v>
      </c>
      <c r="N55" s="10">
        <f t="shared" si="20"/>
        <v>0.11553784860557759</v>
      </c>
      <c r="O55" s="10">
        <f t="shared" si="20"/>
        <v>9.3253968253968145E-2</v>
      </c>
      <c r="P55" s="10">
        <f t="shared" si="20"/>
        <v>9.8366606170599002E-2</v>
      </c>
      <c r="Q55" s="10">
        <f t="shared" si="20"/>
        <v>0.10508922670191678</v>
      </c>
      <c r="R55" s="10">
        <f t="shared" si="20"/>
        <v>9.6889952153110137E-2</v>
      </c>
      <c r="S55" s="10">
        <f t="shared" si="20"/>
        <v>0.10932388222464562</v>
      </c>
      <c r="T55" s="10">
        <f t="shared" si="20"/>
        <v>9.4863602850823403E-2</v>
      </c>
      <c r="U55" s="10">
        <f t="shared" si="20"/>
        <v>9.1582491582491654E-2</v>
      </c>
      <c r="V55" s="10">
        <f t="shared" si="20"/>
        <v>0.10528480361916515</v>
      </c>
      <c r="W55" s="10">
        <f t="shared" si="20"/>
        <v>7.2930232558139574E-2</v>
      </c>
      <c r="X55" s="10">
        <f t="shared" si="20"/>
        <v>9.8144615918154932E-2</v>
      </c>
      <c r="Y55" s="10">
        <f t="shared" si="20"/>
        <v>5.6529291015316563E-2</v>
      </c>
      <c r="Z55" s="10">
        <f t="shared" si="20"/>
        <v>5.1711253923180323E-2</v>
      </c>
      <c r="AA55" s="10">
        <f t="shared" si="20"/>
        <v>9.2653119226943303E-2</v>
      </c>
      <c r="AB55" s="10">
        <f t="shared" si="20"/>
        <v>5.1372089998699355E-2</v>
      </c>
      <c r="AC55" s="10">
        <f t="shared" si="20"/>
        <v>5.4304799604156351E-2</v>
      </c>
      <c r="AD55" s="10">
        <f t="shared" si="20"/>
        <v>5.7374164026751107E-2</v>
      </c>
      <c r="AE55" s="10">
        <f t="shared" si="20"/>
        <v>5.914336440301815E-2</v>
      </c>
      <c r="AF55" s="10">
        <f t="shared" si="20"/>
        <v>6.390780513357841E-3</v>
      </c>
      <c r="AG55" s="10">
        <f t="shared" si="20"/>
        <v>2.1132625442431774E-2</v>
      </c>
      <c r="AH55" s="10">
        <f t="shared" si="20"/>
        <v>2.2428382098074184E-3</v>
      </c>
      <c r="AI55" s="10">
        <f t="shared" si="20"/>
        <v>1.3426914861153438E-2</v>
      </c>
      <c r="AJ55" s="10">
        <f t="shared" si="20"/>
        <v>1.3650506875439117E-2</v>
      </c>
    </row>
    <row r="56" spans="1:36" ht="15.75" customHeight="1" outlineLevel="1" x14ac:dyDescent="0.3">
      <c r="A56" s="4"/>
      <c r="B56" s="2" t="s">
        <v>25</v>
      </c>
      <c r="C56" s="2"/>
      <c r="D56" s="10" t="str">
        <f t="shared" si="20"/>
        <v>-</v>
      </c>
      <c r="E56" s="10" t="str">
        <f t="shared" si="20"/>
        <v>-</v>
      </c>
      <c r="F56" s="10" t="str">
        <f t="shared" si="20"/>
        <v>-</v>
      </c>
      <c r="G56" s="10" t="str">
        <f t="shared" si="20"/>
        <v>-</v>
      </c>
      <c r="H56" s="10" t="str">
        <f t="shared" si="20"/>
        <v>-</v>
      </c>
      <c r="I56" s="10" t="str">
        <f t="shared" si="20"/>
        <v>-</v>
      </c>
      <c r="J56" s="10" t="str">
        <f t="shared" si="20"/>
        <v>-</v>
      </c>
      <c r="K56" s="10" t="str">
        <f t="shared" si="20"/>
        <v>-</v>
      </c>
      <c r="L56" s="10" t="str">
        <f t="shared" si="20"/>
        <v>-</v>
      </c>
      <c r="M56" s="10" t="str">
        <f t="shared" si="20"/>
        <v>-</v>
      </c>
      <c r="N56" s="10" t="str">
        <f t="shared" si="20"/>
        <v>-</v>
      </c>
      <c r="O56" s="10" t="str">
        <f t="shared" si="20"/>
        <v>-</v>
      </c>
      <c r="P56" s="10" t="str">
        <f t="shared" si="20"/>
        <v>-</v>
      </c>
      <c r="Q56" s="10" t="str">
        <f t="shared" si="20"/>
        <v>-</v>
      </c>
      <c r="R56" s="10" t="str">
        <f t="shared" si="20"/>
        <v>-</v>
      </c>
      <c r="S56" s="10" t="str">
        <f t="shared" si="20"/>
        <v>-</v>
      </c>
      <c r="T56" s="10">
        <f t="shared" si="20"/>
        <v>9.6535308119545027E-2</v>
      </c>
      <c r="U56" s="10">
        <f t="shared" si="20"/>
        <v>7.8147612156295176E-2</v>
      </c>
      <c r="V56" s="10">
        <f t="shared" si="20"/>
        <v>8.9709172259507808E-2</v>
      </c>
      <c r="W56" s="10">
        <f t="shared" si="20"/>
        <v>6.1383699445699103E-2</v>
      </c>
      <c r="X56" s="10">
        <f t="shared" si="20"/>
        <v>9.1489361702127736E-2</v>
      </c>
      <c r="Y56" s="10">
        <f t="shared" si="20"/>
        <v>5.4403685982633343E-2</v>
      </c>
      <c r="Z56" s="10">
        <f t="shared" si="20"/>
        <v>5.277310924369738E-2</v>
      </c>
      <c r="AA56" s="10">
        <f t="shared" si="20"/>
        <v>9.6264367816091934E-2</v>
      </c>
      <c r="AB56" s="10">
        <f t="shared" si="20"/>
        <v>4.6890927624872569E-2</v>
      </c>
      <c r="AC56" s="10">
        <f t="shared" si="20"/>
        <v>5.091111420225336E-2</v>
      </c>
      <c r="AD56" s="10">
        <f t="shared" si="20"/>
        <v>5.9960291197882265E-2</v>
      </c>
      <c r="AE56" s="10">
        <f t="shared" si="20"/>
        <v>5.8066933066933002E-2</v>
      </c>
      <c r="AF56" s="10">
        <f t="shared" si="20"/>
        <v>1.1802195208308719E-2</v>
      </c>
      <c r="AG56" s="10">
        <f t="shared" si="20"/>
        <v>3.8376297678758942E-2</v>
      </c>
      <c r="AH56" s="10">
        <f t="shared" si="20"/>
        <v>1.3817119748371187E-2</v>
      </c>
      <c r="AI56" s="10">
        <f t="shared" si="20"/>
        <v>1.6288088642659293E-2</v>
      </c>
      <c r="AJ56" s="10">
        <f t="shared" si="20"/>
        <v>1.4718709114696971E-2</v>
      </c>
    </row>
    <row r="57" spans="1:36" ht="15.75" customHeight="1" outlineLevel="1" x14ac:dyDescent="0.3">
      <c r="A57" s="4"/>
      <c r="B57" s="2" t="s">
        <v>6</v>
      </c>
      <c r="C57" s="2"/>
      <c r="D57" s="10" t="str">
        <f t="shared" si="20"/>
        <v>-</v>
      </c>
      <c r="E57" s="10" t="str">
        <f t="shared" si="20"/>
        <v>-</v>
      </c>
      <c r="F57" s="10" t="str">
        <f t="shared" si="20"/>
        <v>-</v>
      </c>
      <c r="G57" s="10" t="str">
        <f t="shared" si="20"/>
        <v>-</v>
      </c>
      <c r="H57" s="10" t="str">
        <f t="shared" si="20"/>
        <v>-</v>
      </c>
      <c r="I57" s="10" t="str">
        <f t="shared" si="20"/>
        <v>-</v>
      </c>
      <c r="J57" s="10" t="str">
        <f t="shared" si="20"/>
        <v>-</v>
      </c>
      <c r="K57" s="10" t="str">
        <f t="shared" si="20"/>
        <v>-</v>
      </c>
      <c r="L57" s="10" t="str">
        <f t="shared" si="20"/>
        <v>-</v>
      </c>
      <c r="M57" s="10" t="str">
        <f t="shared" si="20"/>
        <v>-</v>
      </c>
      <c r="N57" s="10" t="str">
        <f t="shared" si="20"/>
        <v>-</v>
      </c>
      <c r="O57" s="10">
        <f t="shared" si="20"/>
        <v>1.75</v>
      </c>
      <c r="P57" s="10">
        <f t="shared" si="20"/>
        <v>0.56818181818181812</v>
      </c>
      <c r="Q57" s="10">
        <f t="shared" si="20"/>
        <v>0.43478260869565211</v>
      </c>
      <c r="R57" s="10">
        <f t="shared" si="20"/>
        <v>0.32323232323232332</v>
      </c>
      <c r="S57" s="10">
        <f t="shared" si="20"/>
        <v>0.33587786259541974</v>
      </c>
      <c r="T57" s="10">
        <f t="shared" si="20"/>
        <v>0.13142857142857145</v>
      </c>
      <c r="U57" s="10">
        <f t="shared" si="20"/>
        <v>0.1515151515151516</v>
      </c>
      <c r="V57" s="10">
        <f t="shared" si="20"/>
        <v>0.17543859649122817</v>
      </c>
      <c r="W57" s="10">
        <f t="shared" si="20"/>
        <v>0.14552238805970141</v>
      </c>
      <c r="X57" s="10">
        <f t="shared" si="20"/>
        <v>0.11726384364820852</v>
      </c>
      <c r="Y57" s="10">
        <f t="shared" si="20"/>
        <v>0.1137026239067056</v>
      </c>
      <c r="Z57" s="10">
        <f t="shared" si="20"/>
        <v>0.10471204188481686</v>
      </c>
      <c r="AA57" s="10">
        <f t="shared" si="20"/>
        <v>0.18957345971563977</v>
      </c>
      <c r="AB57" s="10">
        <f t="shared" si="20"/>
        <v>8.1673306772908294E-2</v>
      </c>
      <c r="AC57" s="10">
        <f t="shared" si="20"/>
        <v>0.11049723756906071</v>
      </c>
      <c r="AD57" s="10">
        <f t="shared" si="20"/>
        <v>0.11111111111111116</v>
      </c>
      <c r="AE57" s="10">
        <f t="shared" si="20"/>
        <v>9.1044776119403092E-2</v>
      </c>
      <c r="AF57" s="10">
        <f t="shared" si="20"/>
        <v>5.6087551299589533E-2</v>
      </c>
      <c r="AG57" s="10">
        <f t="shared" si="20"/>
        <v>-5.1813471502590858E-3</v>
      </c>
      <c r="AH57" s="10">
        <f t="shared" si="20"/>
        <v>4.4270833333333259E-2</v>
      </c>
      <c r="AI57" s="10">
        <f t="shared" si="20"/>
        <v>5.7356608478803084E-2</v>
      </c>
      <c r="AJ57" s="10">
        <f t="shared" si="20"/>
        <v>2.1226415094339535E-2</v>
      </c>
    </row>
    <row r="58" spans="1:36" ht="15.75" customHeight="1" outlineLevel="1" x14ac:dyDescent="0.3">
      <c r="A58" s="4"/>
      <c r="B58" s="2" t="s">
        <v>24</v>
      </c>
      <c r="C58" s="2"/>
      <c r="D58" s="10" t="str">
        <f t="shared" si="20"/>
        <v>-</v>
      </c>
      <c r="E58" s="10" t="str">
        <f t="shared" si="20"/>
        <v>-</v>
      </c>
      <c r="F58" s="10" t="str">
        <f t="shared" si="20"/>
        <v>-</v>
      </c>
      <c r="G58" s="10" t="str">
        <f t="shared" si="20"/>
        <v>-</v>
      </c>
      <c r="H58" s="10" t="str">
        <f t="shared" si="20"/>
        <v>-</v>
      </c>
      <c r="I58" s="10" t="str">
        <f t="shared" si="20"/>
        <v>-</v>
      </c>
      <c r="J58" s="10" t="str">
        <f t="shared" si="20"/>
        <v>-</v>
      </c>
      <c r="K58" s="10" t="str">
        <f t="shared" si="20"/>
        <v>-</v>
      </c>
      <c r="L58" s="10" t="str">
        <f t="shared" si="20"/>
        <v>-</v>
      </c>
      <c r="M58" s="10" t="str">
        <f t="shared" si="20"/>
        <v>-</v>
      </c>
      <c r="N58" s="10" t="str">
        <f t="shared" si="20"/>
        <v>-</v>
      </c>
      <c r="O58" s="10" t="str">
        <f t="shared" si="20"/>
        <v>-</v>
      </c>
      <c r="P58" s="10" t="str">
        <f t="shared" si="20"/>
        <v>-</v>
      </c>
      <c r="Q58" s="10" t="str">
        <f t="shared" si="20"/>
        <v>-</v>
      </c>
      <c r="R58" s="10" t="str">
        <f t="shared" si="20"/>
        <v>-</v>
      </c>
      <c r="S58" s="10" t="str">
        <f t="shared" si="20"/>
        <v>-</v>
      </c>
      <c r="T58" s="10" t="str">
        <f t="shared" si="20"/>
        <v>-</v>
      </c>
      <c r="U58" s="10" t="str">
        <f t="shared" si="20"/>
        <v>-</v>
      </c>
      <c r="V58" s="10" t="str">
        <f t="shared" si="20"/>
        <v>-</v>
      </c>
      <c r="W58" s="10" t="str">
        <f t="shared" si="20"/>
        <v>-</v>
      </c>
      <c r="X58" s="10" t="str">
        <f t="shared" si="20"/>
        <v>-</v>
      </c>
      <c r="Y58" s="10" t="str">
        <f t="shared" si="20"/>
        <v>-</v>
      </c>
      <c r="Z58" s="10" t="str">
        <f t="shared" si="20"/>
        <v>-</v>
      </c>
      <c r="AA58" s="10" t="str">
        <f t="shared" si="20"/>
        <v>-</v>
      </c>
      <c r="AB58" s="10">
        <f t="shared" si="20"/>
        <v>0.33333333333333326</v>
      </c>
      <c r="AC58" s="10">
        <f t="shared" si="20"/>
        <v>0.4285714285714286</v>
      </c>
      <c r="AD58" s="10">
        <f t="shared" si="20"/>
        <v>0.47500000000000009</v>
      </c>
      <c r="AE58" s="10">
        <f t="shared" si="20"/>
        <v>0.23728813559322037</v>
      </c>
      <c r="AF58" s="10">
        <f t="shared" si="20"/>
        <v>0.30136986301369872</v>
      </c>
      <c r="AG58" s="10">
        <f t="shared" si="20"/>
        <v>-1.0526315789473717E-2</v>
      </c>
      <c r="AH58" s="10">
        <f t="shared" si="20"/>
        <v>0.26595744680851063</v>
      </c>
      <c r="AI58" s="10">
        <f t="shared" si="20"/>
        <v>0.33613445378151252</v>
      </c>
      <c r="AJ58" s="10">
        <f t="shared" si="20"/>
        <v>-6.2893081761006275E-3</v>
      </c>
    </row>
    <row r="59" spans="1:36" ht="15.75" customHeight="1" outlineLevel="1" x14ac:dyDescent="0.3">
      <c r="A59" s="4"/>
      <c r="B59" s="2" t="s">
        <v>7</v>
      </c>
      <c r="C59" s="2"/>
      <c r="D59" s="10">
        <f t="shared" si="20"/>
        <v>0.13538873994638068</v>
      </c>
      <c r="E59" s="10">
        <f t="shared" si="20"/>
        <v>0.31995277449822912</v>
      </c>
      <c r="F59" s="10">
        <f t="shared" si="20"/>
        <v>0.27728085867620744</v>
      </c>
      <c r="G59" s="10">
        <f t="shared" si="20"/>
        <v>5.0420168067226934E-2</v>
      </c>
      <c r="H59" s="10">
        <f t="shared" si="20"/>
        <v>0.6080000000000001</v>
      </c>
      <c r="I59" s="10">
        <f t="shared" si="20"/>
        <v>0.14759535655058054</v>
      </c>
      <c r="J59" s="10">
        <f t="shared" si="20"/>
        <v>0.18099710982658967</v>
      </c>
      <c r="K59" s="10">
        <f t="shared" si="20"/>
        <v>0.15142245334964821</v>
      </c>
      <c r="L59" s="10">
        <f t="shared" si="20"/>
        <v>0.17481402763018061</v>
      </c>
      <c r="M59" s="10">
        <f t="shared" si="20"/>
        <v>0.13998190863862514</v>
      </c>
      <c r="N59" s="10">
        <f t="shared" si="20"/>
        <v>0.1368776036500694</v>
      </c>
      <c r="O59" s="10">
        <f t="shared" si="20"/>
        <v>0.14587332053742808</v>
      </c>
      <c r="P59" s="10">
        <f t="shared" si="20"/>
        <v>0.16461093345515465</v>
      </c>
      <c r="Q59" s="10">
        <f t="shared" si="20"/>
        <v>0.14212866108786604</v>
      </c>
      <c r="R59" s="10">
        <f t="shared" si="20"/>
        <v>0.18763594733829425</v>
      </c>
      <c r="S59" s="10">
        <f t="shared" si="20"/>
        <v>0.11442066705224607</v>
      </c>
      <c r="T59" s="10">
        <f t="shared" si="20"/>
        <v>0.10846812559467178</v>
      </c>
      <c r="U59" s="10">
        <f t="shared" si="20"/>
        <v>8.5758876316816224E-2</v>
      </c>
      <c r="V59" s="10">
        <f t="shared" si="20"/>
        <v>0.11621388529538601</v>
      </c>
      <c r="W59" s="10">
        <f t="shared" si="20"/>
        <v>7.6041465456184509E-2</v>
      </c>
      <c r="X59" s="10">
        <f t="shared" si="20"/>
        <v>8.5746768788894201E-2</v>
      </c>
      <c r="Y59" s="10">
        <f t="shared" si="20"/>
        <v>6.2441443923946016E-2</v>
      </c>
      <c r="Z59" s="10">
        <f t="shared" si="20"/>
        <v>4.0356883494138351E-2</v>
      </c>
      <c r="AA59" s="10">
        <f t="shared" si="20"/>
        <v>8.256880733944949E-2</v>
      </c>
      <c r="AB59" s="10">
        <f t="shared" si="20"/>
        <v>6.7197862932940389E-2</v>
      </c>
      <c r="AC59" s="10">
        <f t="shared" si="20"/>
        <v>5.1270985283328407E-2</v>
      </c>
      <c r="AD59" s="10">
        <f t="shared" si="20"/>
        <v>6.4739931852703325E-2</v>
      </c>
      <c r="AE59" s="10">
        <f t="shared" si="20"/>
        <v>5.5791178285009346E-2</v>
      </c>
      <c r="AF59" s="10">
        <f t="shared" si="20"/>
        <v>3.4437424679545803E-2</v>
      </c>
      <c r="AG59" s="10">
        <f t="shared" si="20"/>
        <v>2.6901080279601697E-2</v>
      </c>
      <c r="AH59" s="10">
        <f t="shared" si="20"/>
        <v>2.0867711771177078E-2</v>
      </c>
      <c r="AI59" s="10">
        <f t="shared" si="20"/>
        <v>2.7647752146826132E-2</v>
      </c>
      <c r="AJ59" s="10">
        <f t="shared" si="20"/>
        <v>2.2086774151264921E-2</v>
      </c>
    </row>
    <row r="60" spans="1:36" ht="15.75" customHeight="1" outlineLevel="1" x14ac:dyDescent="0.3">
      <c r="A60" s="4"/>
      <c r="B60" s="2" t="s">
        <v>8</v>
      </c>
      <c r="C60" s="2"/>
      <c r="D60" s="10">
        <f t="shared" si="20"/>
        <v>0.13888888888888884</v>
      </c>
      <c r="E60" s="10">
        <f t="shared" si="20"/>
        <v>0.12195121951219523</v>
      </c>
      <c r="F60" s="10">
        <f t="shared" si="20"/>
        <v>0.28260869565217384</v>
      </c>
      <c r="G60" s="10">
        <f t="shared" si="20"/>
        <v>0.20338983050847448</v>
      </c>
      <c r="H60" s="10">
        <f t="shared" si="20"/>
        <v>0.85915492957746475</v>
      </c>
      <c r="I60" s="10">
        <f t="shared" si="20"/>
        <v>6.8181818181818121E-2</v>
      </c>
      <c r="J60" s="10">
        <f t="shared" si="20"/>
        <v>6.3829787234042534E-2</v>
      </c>
      <c r="K60" s="10">
        <f t="shared" si="20"/>
        <v>0.10000000000000009</v>
      </c>
      <c r="L60" s="10">
        <f t="shared" si="20"/>
        <v>4.8484848484848575E-2</v>
      </c>
      <c r="M60" s="10">
        <f t="shared" si="20"/>
        <v>6.9364161849710948E-2</v>
      </c>
      <c r="N60" s="10">
        <f t="shared" si="20"/>
        <v>0.11351351351351346</v>
      </c>
      <c r="O60" s="10">
        <f t="shared" si="20"/>
        <v>7.2815533980582492E-2</v>
      </c>
      <c r="P60" s="10">
        <f t="shared" si="20"/>
        <v>5.8823529411764719E-2</v>
      </c>
      <c r="Q60" s="10">
        <f t="shared" si="20"/>
        <v>4.7008547008547064E-2</v>
      </c>
      <c r="R60" s="10">
        <f t="shared" si="20"/>
        <v>7.7551020408163307E-2</v>
      </c>
      <c r="S60" s="10">
        <f t="shared" si="20"/>
        <v>0.13636363636363646</v>
      </c>
      <c r="T60" s="10">
        <f t="shared" si="20"/>
        <v>1.3333333333333419E-2</v>
      </c>
      <c r="U60" s="10">
        <f t="shared" si="20"/>
        <v>4.2763157894736947E-2</v>
      </c>
      <c r="V60" s="10">
        <f t="shared" si="20"/>
        <v>3.7854889589905349E-2</v>
      </c>
      <c r="W60" s="10">
        <f t="shared" si="20"/>
        <v>0.11246200607902734</v>
      </c>
      <c r="X60" s="10">
        <f t="shared" si="20"/>
        <v>5.1912568306010876E-2</v>
      </c>
      <c r="Y60" s="10">
        <f t="shared" si="20"/>
        <v>2.5974025974024872E-3</v>
      </c>
      <c r="Z60" s="10">
        <f t="shared" si="20"/>
        <v>1.0362694300518172E-2</v>
      </c>
      <c r="AA60" s="10">
        <f t="shared" si="20"/>
        <v>3.8461538461538547E-2</v>
      </c>
      <c r="AB60" s="10">
        <f t="shared" si="20"/>
        <v>2.4691358024691024E-3</v>
      </c>
      <c r="AC60" s="10">
        <f t="shared" si="20"/>
        <v>1.2315270935960632E-2</v>
      </c>
      <c r="AD60" s="10">
        <f t="shared" si="20"/>
        <v>-4.8661800486617945E-3</v>
      </c>
      <c r="AE60" s="10">
        <f t="shared" si="20"/>
        <v>3.4229828850855792E-2</v>
      </c>
      <c r="AF60" s="10">
        <f t="shared" si="20"/>
        <v>-2.3640661938534313E-3</v>
      </c>
      <c r="AG60" s="10">
        <f t="shared" si="20"/>
        <v>2.3696682464455776E-3</v>
      </c>
      <c r="AH60" s="10">
        <f t="shared" si="20"/>
        <v>-1.1820330969267157E-2</v>
      </c>
      <c r="AI60" s="10">
        <f t="shared" si="20"/>
        <v>-4.3062200956937802E-2</v>
      </c>
      <c r="AJ60" s="10">
        <f t="shared" si="20"/>
        <v>-7.4999999999999512E-3</v>
      </c>
    </row>
    <row r="61" spans="1:36" ht="15.75" customHeight="1" outlineLevel="1" x14ac:dyDescent="0.3">
      <c r="A61" s="4"/>
      <c r="B61" s="2" t="s">
        <v>9</v>
      </c>
      <c r="C61" s="2"/>
      <c r="D61" s="10" t="str">
        <f t="shared" si="20"/>
        <v>-</v>
      </c>
      <c r="E61" s="10" t="str">
        <f t="shared" si="20"/>
        <v>-</v>
      </c>
      <c r="F61" s="10" t="str">
        <f t="shared" si="20"/>
        <v>-</v>
      </c>
      <c r="G61" s="10" t="str">
        <f t="shared" si="20"/>
        <v>-</v>
      </c>
      <c r="H61" s="10" t="str">
        <f t="shared" si="20"/>
        <v>-</v>
      </c>
      <c r="I61" s="10" t="str">
        <f t="shared" si="20"/>
        <v>-</v>
      </c>
      <c r="J61" s="10" t="str">
        <f t="shared" si="20"/>
        <v>-</v>
      </c>
      <c r="K61" s="10" t="str">
        <f t="shared" si="20"/>
        <v>-</v>
      </c>
      <c r="L61" s="10" t="str">
        <f t="shared" si="20"/>
        <v>-</v>
      </c>
      <c r="M61" s="10" t="str">
        <f t="shared" si="20"/>
        <v>-</v>
      </c>
      <c r="N61" s="10" t="str">
        <f t="shared" si="20"/>
        <v>-</v>
      </c>
      <c r="O61" s="10" t="str">
        <f t="shared" si="20"/>
        <v>-</v>
      </c>
      <c r="P61" s="10" t="str">
        <f t="shared" si="20"/>
        <v>-</v>
      </c>
      <c r="Q61" s="10" t="str">
        <f t="shared" si="20"/>
        <v>-</v>
      </c>
      <c r="R61" s="10">
        <f t="shared" si="20"/>
        <v>0.20466321243523322</v>
      </c>
      <c r="S61" s="10">
        <f t="shared" si="20"/>
        <v>0.13548387096774195</v>
      </c>
      <c r="T61" s="10">
        <f t="shared" si="20"/>
        <v>1.325757575757569E-2</v>
      </c>
      <c r="U61" s="10">
        <f t="shared" ref="U61:AJ61" si="21">IFERROR(U13/T13-1,"-")</f>
        <v>3.1775700934579376E-2</v>
      </c>
      <c r="V61" s="10">
        <f t="shared" si="21"/>
        <v>8.8768115942029047E-2</v>
      </c>
      <c r="W61" s="10">
        <f t="shared" si="21"/>
        <v>0.11314475873544083</v>
      </c>
      <c r="X61" s="10">
        <f t="shared" si="21"/>
        <v>4.9327354260089606E-2</v>
      </c>
      <c r="Y61" s="10">
        <f t="shared" si="21"/>
        <v>1.9943019943019946E-2</v>
      </c>
      <c r="Z61" s="10">
        <f t="shared" si="21"/>
        <v>3.4916201117318524E-2</v>
      </c>
      <c r="AA61" s="10">
        <f t="shared" si="21"/>
        <v>2.6990553306342813E-2</v>
      </c>
      <c r="AB61" s="10">
        <f t="shared" si="21"/>
        <v>2.6281208935610145E-3</v>
      </c>
      <c r="AC61" s="10">
        <f t="shared" si="21"/>
        <v>6.5530799475752577E-3</v>
      </c>
      <c r="AD61" s="10">
        <f t="shared" si="21"/>
        <v>3.90625E-3</v>
      </c>
      <c r="AE61" s="10">
        <f t="shared" si="21"/>
        <v>2.075226977950706E-2</v>
      </c>
      <c r="AF61" s="10">
        <f t="shared" si="21"/>
        <v>1.0165184243964509E-2</v>
      </c>
      <c r="AG61" s="10">
        <f t="shared" si="21"/>
        <v>8.8050314465408785E-3</v>
      </c>
      <c r="AH61" s="10">
        <f t="shared" si="21"/>
        <v>-4.9875311720698479E-3</v>
      </c>
      <c r="AI61" s="10">
        <f t="shared" si="21"/>
        <v>1.7543859649122862E-2</v>
      </c>
      <c r="AJ61" s="10">
        <f t="shared" si="21"/>
        <v>5.4187192118226646E-2</v>
      </c>
    </row>
    <row r="62" spans="1:36" ht="15.75" customHeight="1" outlineLevel="1" x14ac:dyDescent="0.3">
      <c r="A62" s="4"/>
      <c r="B62" s="2" t="s">
        <v>11</v>
      </c>
      <c r="C62" s="2"/>
      <c r="D62" s="10" t="str">
        <f t="shared" ref="D62:AJ63" si="22">IFERROR(D15/C15-1,"-")</f>
        <v>-</v>
      </c>
      <c r="E62" s="10" t="str">
        <f t="shared" si="22"/>
        <v>-</v>
      </c>
      <c r="F62" s="10" t="str">
        <f t="shared" si="22"/>
        <v>-</v>
      </c>
      <c r="G62" s="10" t="str">
        <f t="shared" si="22"/>
        <v>-</v>
      </c>
      <c r="H62" s="10" t="str">
        <f t="shared" si="22"/>
        <v>-</v>
      </c>
      <c r="I62" s="10" t="str">
        <f t="shared" si="22"/>
        <v>-</v>
      </c>
      <c r="J62" s="10" t="str">
        <f t="shared" si="22"/>
        <v>-</v>
      </c>
      <c r="K62" s="10" t="str">
        <f t="shared" si="22"/>
        <v>-</v>
      </c>
      <c r="L62" s="10">
        <f t="shared" si="22"/>
        <v>8.0645161290322509E-2</v>
      </c>
      <c r="M62" s="10">
        <f t="shared" si="22"/>
        <v>0.52238805970149249</v>
      </c>
      <c r="N62" s="10">
        <f t="shared" si="22"/>
        <v>3.9215686274509887E-2</v>
      </c>
      <c r="O62" s="10">
        <f t="shared" si="22"/>
        <v>1.8867924528301883E-2</v>
      </c>
      <c r="P62" s="10">
        <f t="shared" si="22"/>
        <v>9.2592592592593004E-3</v>
      </c>
      <c r="Q62" s="10">
        <f t="shared" si="22"/>
        <v>5.504587155963292E-2</v>
      </c>
      <c r="R62" s="10">
        <f t="shared" si="22"/>
        <v>6.0869565217391397E-2</v>
      </c>
      <c r="S62" s="10">
        <f t="shared" si="22"/>
        <v>8.1967213114754189E-2</v>
      </c>
      <c r="T62" s="10">
        <f t="shared" si="22"/>
        <v>6.8181818181818121E-2</v>
      </c>
      <c r="U62" s="10">
        <f t="shared" si="22"/>
        <v>0.1063829787234043</v>
      </c>
      <c r="V62" s="10">
        <f t="shared" si="22"/>
        <v>9.6153846153846256E-2</v>
      </c>
      <c r="W62" s="10">
        <f t="shared" si="22"/>
        <v>0.1520467836257311</v>
      </c>
      <c r="X62" s="10">
        <f t="shared" si="22"/>
        <v>9.137055837563457E-2</v>
      </c>
      <c r="Y62" s="10">
        <f t="shared" si="22"/>
        <v>2.3255813953488413E-2</v>
      </c>
      <c r="Z62" s="10">
        <f t="shared" si="22"/>
        <v>3.1818181818181746E-2</v>
      </c>
      <c r="AA62" s="10">
        <f t="shared" si="22"/>
        <v>2.6431718061673992E-2</v>
      </c>
      <c r="AB62" s="10">
        <f t="shared" si="22"/>
        <v>1.2875536480686733E-2</v>
      </c>
      <c r="AC62" s="10">
        <f t="shared" si="22"/>
        <v>1.6949152542372836E-2</v>
      </c>
      <c r="AD62" s="10">
        <f t="shared" si="22"/>
        <v>1.6666666666666607E-2</v>
      </c>
      <c r="AE62" s="10">
        <f t="shared" si="22"/>
        <v>0.13934426229508201</v>
      </c>
      <c r="AF62" s="10">
        <f t="shared" si="22"/>
        <v>1.0791366906474753E-2</v>
      </c>
      <c r="AG62" s="10">
        <f t="shared" si="22"/>
        <v>3.558718861210064E-3</v>
      </c>
      <c r="AH62" s="10">
        <f t="shared" si="22"/>
        <v>3.5460992907800915E-3</v>
      </c>
      <c r="AI62" s="10">
        <f t="shared" si="22"/>
        <v>3.5335689045936647E-3</v>
      </c>
      <c r="AJ62" s="10">
        <f t="shared" si="22"/>
        <v>7.0422535211267512E-3</v>
      </c>
    </row>
    <row r="63" spans="1:36" ht="15.75" customHeight="1" outlineLevel="1" x14ac:dyDescent="0.3">
      <c r="A63" s="4"/>
      <c r="B63" s="2" t="s">
        <v>12</v>
      </c>
      <c r="C63" s="2"/>
      <c r="D63" s="10">
        <f t="shared" si="22"/>
        <v>8.3798882681564324E-2</v>
      </c>
      <c r="E63" s="10">
        <f t="shared" si="22"/>
        <v>0.30412371134020622</v>
      </c>
      <c r="F63" s="10">
        <f t="shared" si="22"/>
        <v>0.11857707509881421</v>
      </c>
      <c r="G63" s="10">
        <f t="shared" si="22"/>
        <v>0.10954063604240272</v>
      </c>
      <c r="H63" s="10">
        <f t="shared" si="22"/>
        <v>0.78662420382165599</v>
      </c>
      <c r="I63" s="10">
        <f t="shared" si="22"/>
        <v>0.10695187165775399</v>
      </c>
      <c r="J63" s="10">
        <f t="shared" si="22"/>
        <v>8.8566827697262429E-2</v>
      </c>
      <c r="K63" s="10">
        <f t="shared" si="22"/>
        <v>9.171597633136086E-2</v>
      </c>
      <c r="L63" s="10">
        <f t="shared" si="22"/>
        <v>6.0975609756097615E-2</v>
      </c>
      <c r="M63" s="10">
        <f t="shared" si="22"/>
        <v>9.8339719029374217E-2</v>
      </c>
      <c r="N63" s="10">
        <f t="shared" si="22"/>
        <v>0.10581395348837219</v>
      </c>
      <c r="O63" s="10">
        <f t="shared" si="22"/>
        <v>9.1482649842271391E-2</v>
      </c>
      <c r="P63" s="10">
        <f t="shared" si="22"/>
        <v>0.11849710982658967</v>
      </c>
      <c r="Q63" s="10">
        <f t="shared" si="22"/>
        <v>9.9913867355727826E-2</v>
      </c>
      <c r="R63" s="10">
        <f t="shared" si="22"/>
        <v>7.0477682067345393E-2</v>
      </c>
      <c r="S63" s="10">
        <f t="shared" si="22"/>
        <v>8.9978054133138308E-2</v>
      </c>
      <c r="T63" s="10">
        <f t="shared" si="22"/>
        <v>6.3087248322147627E-2</v>
      </c>
      <c r="U63" s="10">
        <f t="shared" si="22"/>
        <v>5.9974747474747403E-2</v>
      </c>
      <c r="V63" s="10">
        <f t="shared" si="22"/>
        <v>5.8368076235854716E-2</v>
      </c>
      <c r="W63" s="10">
        <f t="shared" si="22"/>
        <v>3.657850309510402E-2</v>
      </c>
      <c r="X63" s="10">
        <f t="shared" si="22"/>
        <v>7.4918566775244333E-2</v>
      </c>
      <c r="Y63" s="10">
        <f t="shared" si="22"/>
        <v>3.1818181818181746E-2</v>
      </c>
      <c r="Z63" s="10">
        <f t="shared" si="22"/>
        <v>3.6221243269701331E-2</v>
      </c>
      <c r="AA63" s="10">
        <f t="shared" si="22"/>
        <v>7.9357581483231021E-2</v>
      </c>
      <c r="AB63" s="10">
        <f t="shared" si="22"/>
        <v>2.0568927789934355E-2</v>
      </c>
      <c r="AC63" s="10">
        <f t="shared" si="22"/>
        <v>5.2744425385934823E-2</v>
      </c>
      <c r="AD63" s="10">
        <f t="shared" si="22"/>
        <v>3.5030549898166896E-2</v>
      </c>
      <c r="AE63" s="10">
        <f t="shared" si="22"/>
        <v>4.0141676505312862E-2</v>
      </c>
      <c r="AF63" s="10">
        <f t="shared" si="22"/>
        <v>2.156640181611813E-2</v>
      </c>
      <c r="AG63" s="10">
        <f t="shared" si="22"/>
        <v>1.4444444444444482E-2</v>
      </c>
      <c r="AH63" s="10">
        <f t="shared" si="22"/>
        <v>2.6286966046002114E-2</v>
      </c>
      <c r="AI63" s="10">
        <f t="shared" si="22"/>
        <v>1.6008537886873064E-2</v>
      </c>
      <c r="AJ63" s="10">
        <f t="shared" si="22"/>
        <v>2.450980392156854E-3</v>
      </c>
    </row>
    <row r="64" spans="1:36" ht="15.75" customHeight="1" outlineLevel="1" x14ac:dyDescent="0.3">
      <c r="A64" s="4"/>
      <c r="B64" s="2" t="s">
        <v>14</v>
      </c>
      <c r="C64" s="2"/>
      <c r="D64" s="10">
        <f t="shared" ref="D64:AJ64" si="23">IFERROR(D18/C18-1,"-")</f>
        <v>0</v>
      </c>
      <c r="E64" s="10">
        <f t="shared" si="23"/>
        <v>0</v>
      </c>
      <c r="F64" s="10">
        <f t="shared" si="23"/>
        <v>0</v>
      </c>
      <c r="G64" s="10">
        <f t="shared" si="23"/>
        <v>2</v>
      </c>
      <c r="H64" s="10">
        <f t="shared" si="23"/>
        <v>0</v>
      </c>
      <c r="I64" s="10">
        <f t="shared" si="23"/>
        <v>0</v>
      </c>
      <c r="J64" s="10">
        <f t="shared" si="23"/>
        <v>0</v>
      </c>
      <c r="K64" s="10">
        <f t="shared" si="23"/>
        <v>0</v>
      </c>
      <c r="L64" s="10">
        <f t="shared" si="23"/>
        <v>0</v>
      </c>
      <c r="M64" s="10">
        <f t="shared" si="23"/>
        <v>0</v>
      </c>
      <c r="N64" s="10">
        <f t="shared" si="23"/>
        <v>0</v>
      </c>
      <c r="O64" s="10">
        <f t="shared" si="23"/>
        <v>0</v>
      </c>
      <c r="P64" s="10">
        <f t="shared" si="23"/>
        <v>0</v>
      </c>
      <c r="Q64" s="10">
        <f t="shared" si="23"/>
        <v>8.3333333333333259E-2</v>
      </c>
      <c r="R64" s="10">
        <f t="shared" si="23"/>
        <v>0</v>
      </c>
      <c r="S64" s="10">
        <f t="shared" si="23"/>
        <v>0.53846153846153855</v>
      </c>
      <c r="T64" s="10">
        <f t="shared" si="23"/>
        <v>0</v>
      </c>
      <c r="U64" s="10">
        <f t="shared" si="23"/>
        <v>5.0000000000000044E-2</v>
      </c>
      <c r="V64" s="10">
        <f t="shared" si="23"/>
        <v>0</v>
      </c>
      <c r="W64" s="10">
        <f t="shared" si="23"/>
        <v>9.5238095238095344E-2</v>
      </c>
      <c r="X64" s="10">
        <f t="shared" si="23"/>
        <v>4.3478260869565188E-2</v>
      </c>
      <c r="Y64" s="10">
        <f t="shared" si="23"/>
        <v>-4.166666666666663E-2</v>
      </c>
      <c r="Z64" s="10">
        <f t="shared" si="23"/>
        <v>0</v>
      </c>
      <c r="AA64" s="10">
        <f t="shared" si="23"/>
        <v>0</v>
      </c>
      <c r="AB64" s="10">
        <f t="shared" si="23"/>
        <v>0</v>
      </c>
      <c r="AC64" s="10">
        <f t="shared" si="23"/>
        <v>0</v>
      </c>
      <c r="AD64" s="10">
        <f t="shared" si="23"/>
        <v>0</v>
      </c>
      <c r="AE64" s="10">
        <f t="shared" si="23"/>
        <v>4.3478260869565188E-2</v>
      </c>
      <c r="AF64" s="10">
        <f t="shared" si="23"/>
        <v>0</v>
      </c>
      <c r="AG64" s="10">
        <f t="shared" si="23"/>
        <v>0</v>
      </c>
      <c r="AH64" s="10">
        <f t="shared" si="23"/>
        <v>0</v>
      </c>
      <c r="AI64" s="10">
        <f t="shared" si="23"/>
        <v>4.1666666666666741E-2</v>
      </c>
      <c r="AJ64" s="10">
        <f t="shared" si="23"/>
        <v>0</v>
      </c>
    </row>
    <row r="65" spans="1:36" ht="15.75" customHeight="1" outlineLevel="1" x14ac:dyDescent="0.3">
      <c r="A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36" ht="15.75" customHeight="1" outlineLevel="1" x14ac:dyDescent="0.3">
      <c r="A66" s="4" t="s">
        <v>23</v>
      </c>
      <c r="C66" s="5">
        <f t="shared" ref="C66:AJ66" si="24">C$5</f>
        <v>42185</v>
      </c>
      <c r="D66" s="5">
        <f t="shared" si="24"/>
        <v>42277</v>
      </c>
      <c r="E66" s="5">
        <f t="shared" si="24"/>
        <v>42369</v>
      </c>
      <c r="F66" s="5">
        <f t="shared" si="24"/>
        <v>42460</v>
      </c>
      <c r="G66" s="5">
        <f t="shared" si="24"/>
        <v>42551</v>
      </c>
      <c r="H66" s="5">
        <f t="shared" si="24"/>
        <v>42643</v>
      </c>
      <c r="I66" s="5">
        <f t="shared" si="24"/>
        <v>42735</v>
      </c>
      <c r="J66" s="5">
        <f t="shared" si="24"/>
        <v>42825</v>
      </c>
      <c r="K66" s="5">
        <f t="shared" si="24"/>
        <v>42916</v>
      </c>
      <c r="L66" s="5">
        <f t="shared" si="24"/>
        <v>43008</v>
      </c>
      <c r="M66" s="5">
        <f t="shared" si="24"/>
        <v>43100</v>
      </c>
      <c r="N66" s="5">
        <f t="shared" si="24"/>
        <v>43190</v>
      </c>
      <c r="O66" s="5">
        <f t="shared" si="24"/>
        <v>43281</v>
      </c>
      <c r="P66" s="5">
        <f t="shared" si="24"/>
        <v>43373</v>
      </c>
      <c r="Q66" s="5">
        <f t="shared" si="24"/>
        <v>43465</v>
      </c>
      <c r="R66" s="5">
        <f t="shared" si="24"/>
        <v>43555</v>
      </c>
      <c r="S66" s="5">
        <f t="shared" si="24"/>
        <v>43646</v>
      </c>
      <c r="T66" s="5">
        <f t="shared" si="24"/>
        <v>43738</v>
      </c>
      <c r="U66" s="5">
        <f t="shared" si="24"/>
        <v>43830</v>
      </c>
      <c r="V66" s="5">
        <f t="shared" si="24"/>
        <v>43921</v>
      </c>
      <c r="W66" s="5">
        <f t="shared" si="24"/>
        <v>44012</v>
      </c>
      <c r="X66" s="5">
        <f t="shared" si="24"/>
        <v>44104</v>
      </c>
      <c r="Y66" s="5">
        <f t="shared" si="24"/>
        <v>44185</v>
      </c>
      <c r="Z66" s="5">
        <f t="shared" si="24"/>
        <v>44286</v>
      </c>
      <c r="AA66" s="5">
        <f t="shared" si="24"/>
        <v>44377</v>
      </c>
      <c r="AB66" s="5">
        <f t="shared" si="24"/>
        <v>44469</v>
      </c>
      <c r="AC66" s="5">
        <f t="shared" si="24"/>
        <v>44561</v>
      </c>
      <c r="AD66" s="5">
        <f t="shared" si="24"/>
        <v>44651</v>
      </c>
      <c r="AE66" s="5">
        <f t="shared" si="24"/>
        <v>44742</v>
      </c>
      <c r="AF66" s="5">
        <f t="shared" si="24"/>
        <v>44834</v>
      </c>
      <c r="AG66" s="5">
        <f t="shared" si="24"/>
        <v>44926</v>
      </c>
      <c r="AH66" s="5">
        <f t="shared" si="24"/>
        <v>45016</v>
      </c>
      <c r="AI66" s="5">
        <f t="shared" si="24"/>
        <v>45107</v>
      </c>
      <c r="AJ66" s="5">
        <f t="shared" si="24"/>
        <v>45199</v>
      </c>
    </row>
    <row r="67" spans="1:36" ht="15.75" customHeight="1" outlineLevel="1" x14ac:dyDescent="0.3">
      <c r="A67" s="4"/>
      <c r="B67" s="2" t="s">
        <v>4</v>
      </c>
      <c r="C67" s="2"/>
      <c r="D67" s="10">
        <f t="shared" ref="D67:AH74" si="25">IFERROR(D21/C21-1,"-")</f>
        <v>0.16374269005847952</v>
      </c>
      <c r="E67" s="10">
        <f t="shared" si="25"/>
        <v>0.11055276381909551</v>
      </c>
      <c r="F67" s="10">
        <f t="shared" si="25"/>
        <v>6.3348416289592757E-2</v>
      </c>
      <c r="G67" s="10">
        <f t="shared" si="25"/>
        <v>0.31063829787234032</v>
      </c>
      <c r="H67" s="10">
        <f t="shared" si="25"/>
        <v>1.5779220779220777</v>
      </c>
      <c r="I67" s="10">
        <f t="shared" si="25"/>
        <v>0.14483627204030225</v>
      </c>
      <c r="J67" s="10">
        <f t="shared" si="25"/>
        <v>0.10231023102310233</v>
      </c>
      <c r="K67" s="10">
        <f t="shared" si="25"/>
        <v>0.21756487025948101</v>
      </c>
      <c r="L67" s="10">
        <f t="shared" si="25"/>
        <v>7.7049180327868783E-2</v>
      </c>
      <c r="M67" s="10">
        <f t="shared" si="25"/>
        <v>0.21537290715372914</v>
      </c>
      <c r="N67" s="10">
        <f t="shared" si="25"/>
        <v>0.12085159674389478</v>
      </c>
      <c r="O67" s="10">
        <f t="shared" si="25"/>
        <v>0.1089385474860336</v>
      </c>
      <c r="P67" s="10">
        <f t="shared" si="25"/>
        <v>0.20151133501259455</v>
      </c>
      <c r="Q67" s="10">
        <f t="shared" si="25"/>
        <v>0.13878406708595392</v>
      </c>
      <c r="R67" s="10">
        <f t="shared" si="25"/>
        <v>0.14543446244477165</v>
      </c>
      <c r="S67" s="10">
        <f t="shared" si="25"/>
        <v>0.16007714561234332</v>
      </c>
      <c r="T67" s="10">
        <f t="shared" si="25"/>
        <v>0.12801330008312561</v>
      </c>
      <c r="U67" s="10">
        <f t="shared" si="25"/>
        <v>0.1179071481208549</v>
      </c>
      <c r="V67" s="10">
        <f t="shared" si="25"/>
        <v>0.19006811689738523</v>
      </c>
      <c r="W67" s="10">
        <f t="shared" si="25"/>
        <v>4.3389955686853776E-2</v>
      </c>
      <c r="X67" s="10">
        <f t="shared" si="25"/>
        <v>2.3358697575650345E-2</v>
      </c>
      <c r="Y67" s="10">
        <f t="shared" si="25"/>
        <v>8.0926854573750706E-2</v>
      </c>
      <c r="Z67" s="10">
        <f t="shared" si="25"/>
        <v>8.014717645176761E-2</v>
      </c>
      <c r="AA67" s="10">
        <f t="shared" si="25"/>
        <v>0.10885663507109</v>
      </c>
      <c r="AB67" s="10">
        <f t="shared" si="25"/>
        <v>0.14224656070522235</v>
      </c>
      <c r="AC67" s="10">
        <f t="shared" si="25"/>
        <v>7.0743685687558511E-2</v>
      </c>
      <c r="AD67" s="10">
        <f t="shared" si="25"/>
        <v>3.2652615485420977E-2</v>
      </c>
      <c r="AE67" s="10">
        <f t="shared" si="25"/>
        <v>0.13102791878172582</v>
      </c>
      <c r="AF67" s="10">
        <f t="shared" si="25"/>
        <v>8.5366993922393553E-2</v>
      </c>
      <c r="AG67" s="10">
        <f t="shared" si="25"/>
        <v>6.4610613370089665E-2</v>
      </c>
      <c r="AH67" s="10">
        <f t="shared" si="25"/>
        <v>0.14268190645735568</v>
      </c>
      <c r="AI67" s="10">
        <f>IFERROR(AI21/AH21-1,"-")</f>
        <v>5.4041412584695747E-2</v>
      </c>
      <c r="AJ67" s="10">
        <f>IFERROR(AJ21/AI21-1,"-")</f>
        <v>6.247146340368781E-2</v>
      </c>
    </row>
    <row r="68" spans="1:36" ht="15.75" customHeight="1" outlineLevel="1" x14ac:dyDescent="0.3">
      <c r="A68" s="4"/>
      <c r="B68" s="2" t="s">
        <v>27</v>
      </c>
      <c r="C68" s="2"/>
      <c r="D68" s="10">
        <f t="shared" si="25"/>
        <v>3.3020908435472451E-2</v>
      </c>
      <c r="E68" s="10">
        <f t="shared" si="25"/>
        <v>-0.195730637313552</v>
      </c>
      <c r="F68" s="10">
        <f t="shared" si="25"/>
        <v>-0.16391949795638872</v>
      </c>
      <c r="G68" s="10">
        <f t="shared" si="25"/>
        <v>0.14146623496762234</v>
      </c>
      <c r="H68" s="10">
        <f t="shared" si="25"/>
        <v>0.34659378946107133</v>
      </c>
      <c r="I68" s="10">
        <f t="shared" si="25"/>
        <v>9.0651999529943073E-2</v>
      </c>
      <c r="J68" s="10">
        <f t="shared" si="25"/>
        <v>-1.6696723954663373E-2</v>
      </c>
      <c r="K68" s="10">
        <f t="shared" si="25"/>
        <v>0.10373021043751751</v>
      </c>
      <c r="L68" s="10">
        <f t="shared" si="25"/>
        <v>-4.5579965688143265E-2</v>
      </c>
      <c r="M68" s="10">
        <f t="shared" si="25"/>
        <v>0.11046023920553205</v>
      </c>
      <c r="N68" s="10">
        <f t="shared" si="25"/>
        <v>4.7633956525627852E-3</v>
      </c>
      <c r="O68" s="10">
        <f t="shared" si="25"/>
        <v>1.4346693163268531E-2</v>
      </c>
      <c r="P68" s="10">
        <f t="shared" si="25"/>
        <v>9.390737870446042E-2</v>
      </c>
      <c r="Q68" s="10">
        <f t="shared" si="25"/>
        <v>3.0490606160914036E-2</v>
      </c>
      <c r="R68" s="10">
        <f t="shared" si="25"/>
        <v>4.4256500113226904E-2</v>
      </c>
      <c r="S68" s="10">
        <f t="shared" si="25"/>
        <v>4.575152865718235E-2</v>
      </c>
      <c r="T68" s="10">
        <f t="shared" si="25"/>
        <v>3.0277467573117223E-2</v>
      </c>
      <c r="U68" s="10">
        <f t="shared" si="25"/>
        <v>2.4116048710345117E-2</v>
      </c>
      <c r="V68" s="10">
        <f t="shared" si="25"/>
        <v>7.6707209762229667E-2</v>
      </c>
      <c r="W68" s="10">
        <f t="shared" si="25"/>
        <v>-2.7532337122101902E-2</v>
      </c>
      <c r="X68" s="10">
        <f t="shared" si="25"/>
        <v>-6.8102067121620702E-2</v>
      </c>
      <c r="Y68" s="10">
        <f t="shared" si="25"/>
        <v>2.3092179048806116E-2</v>
      </c>
      <c r="Z68" s="10">
        <f t="shared" si="25"/>
        <v>2.7037765757961907E-2</v>
      </c>
      <c r="AA68" s="10">
        <f t="shared" si="25"/>
        <v>-0.91471250493680889</v>
      </c>
      <c r="AB68" s="10">
        <f t="shared" si="25"/>
        <v>11.927398769135886</v>
      </c>
      <c r="AC68" s="10">
        <f t="shared" si="25"/>
        <v>1.5592157115830396E-2</v>
      </c>
      <c r="AD68" s="10">
        <f t="shared" si="25"/>
        <v>-2.3380132958028987E-2</v>
      </c>
      <c r="AE68" s="10">
        <f t="shared" si="25"/>
        <v>6.7870466638126237E-2</v>
      </c>
      <c r="AF68" s="10">
        <f t="shared" si="25"/>
        <v>7.8474698832942558E-2</v>
      </c>
      <c r="AG68" s="10">
        <f t="shared" si="25"/>
        <v>4.2578198800395484E-2</v>
      </c>
      <c r="AH68" s="10">
        <f t="shared" si="25"/>
        <v>0.14012479101212505</v>
      </c>
      <c r="AI68" s="10">
        <f t="shared" ref="AI68:AJ74" si="26">IFERROR(AI22/AH22-1,"-")</f>
        <v>4.0076395374901708E-2</v>
      </c>
      <c r="AJ68" s="10">
        <f t="shared" si="26"/>
        <v>4.8163500335769882E-2</v>
      </c>
    </row>
    <row r="69" spans="1:36" ht="15.75" customHeight="1" outlineLevel="1" x14ac:dyDescent="0.3">
      <c r="A69" s="4"/>
      <c r="B69" s="2" t="s">
        <v>28</v>
      </c>
      <c r="C69" s="2"/>
      <c r="D69" s="10">
        <f t="shared" si="25"/>
        <v>2.4972900570986445E-2</v>
      </c>
      <c r="E69" s="10">
        <f t="shared" si="25"/>
        <v>-0.15864204744653476</v>
      </c>
      <c r="F69" s="10">
        <f t="shared" si="25"/>
        <v>-0.16749052562201361</v>
      </c>
      <c r="G69" s="10">
        <f t="shared" si="25"/>
        <v>0.24772765957446796</v>
      </c>
      <c r="H69" s="10">
        <f t="shared" si="25"/>
        <v>0.60318537184208809</v>
      </c>
      <c r="I69" s="10">
        <f t="shared" si="25"/>
        <v>-2.4042311556324858E-3</v>
      </c>
      <c r="J69" s="10">
        <f t="shared" si="25"/>
        <v>-6.6627494808214394E-2</v>
      </c>
      <c r="K69" s="10">
        <f t="shared" si="25"/>
        <v>5.7444091625463267E-2</v>
      </c>
      <c r="L69" s="10">
        <f t="shared" si="25"/>
        <v>-8.3217296527793194E-2</v>
      </c>
      <c r="M69" s="10">
        <f t="shared" si="25"/>
        <v>6.613350435107912E-2</v>
      </c>
      <c r="N69" s="10">
        <f t="shared" si="25"/>
        <v>-1.4096510349681846E-2</v>
      </c>
      <c r="O69" s="10">
        <f t="shared" si="25"/>
        <v>-3.2232858894097993E-2</v>
      </c>
      <c r="P69" s="10">
        <f t="shared" si="25"/>
        <v>3.1684745950275595E-2</v>
      </c>
      <c r="Q69" s="10">
        <f t="shared" si="25"/>
        <v>-2.9283863682454392E-3</v>
      </c>
      <c r="R69" s="10">
        <f t="shared" si="25"/>
        <v>-3.553402453681509E-2</v>
      </c>
      <c r="S69" s="10">
        <f t="shared" si="25"/>
        <v>4.0968801019154899E-2</v>
      </c>
      <c r="T69" s="10">
        <f t="shared" si="25"/>
        <v>1.7632599474133093E-2</v>
      </c>
      <c r="U69" s="10">
        <f t="shared" si="25"/>
        <v>2.9609034294146408E-2</v>
      </c>
      <c r="V69" s="10">
        <f t="shared" si="25"/>
        <v>6.616494614063595E-2</v>
      </c>
      <c r="W69" s="10">
        <f t="shared" si="25"/>
        <v>-3.0344099941806646E-2</v>
      </c>
      <c r="X69" s="10">
        <f t="shared" si="25"/>
        <v>-5.7460978016849462E-2</v>
      </c>
      <c r="Y69" s="10">
        <f t="shared" si="25"/>
        <v>1.7398992439086491E-2</v>
      </c>
      <c r="Z69" s="10">
        <f t="shared" si="25"/>
        <v>3.8246772419085584E-2</v>
      </c>
      <c r="AA69" s="10">
        <f t="shared" si="25"/>
        <v>2.4282823921600194E-2</v>
      </c>
      <c r="AB69" s="10">
        <f t="shared" si="25"/>
        <v>7.0323133487194545E-2</v>
      </c>
      <c r="AC69" s="10">
        <f t="shared" si="25"/>
        <v>1.8523007556402904E-2</v>
      </c>
      <c r="AD69" s="10">
        <f t="shared" si="25"/>
        <v>-3.0136294701982758E-2</v>
      </c>
      <c r="AE69" s="10">
        <f t="shared" si="25"/>
        <v>7.1261005058716798E-2</v>
      </c>
      <c r="AF69" s="10">
        <f t="shared" si="25"/>
        <v>4.9234074510234649E-2</v>
      </c>
      <c r="AG69" s="10">
        <f t="shared" si="25"/>
        <v>3.6721680222812081E-2</v>
      </c>
      <c r="AH69" s="10">
        <f t="shared" si="25"/>
        <v>0.11932417225228353</v>
      </c>
      <c r="AI69" s="10">
        <f t="shared" si="26"/>
        <v>2.568356752859291E-2</v>
      </c>
      <c r="AJ69" s="10">
        <f t="shared" si="26"/>
        <v>3.9511996704935548E-2</v>
      </c>
    </row>
    <row r="70" spans="1:36" ht="15.75" customHeight="1" outlineLevel="1" x14ac:dyDescent="0.3">
      <c r="A70" s="4"/>
      <c r="B70" s="2" t="s">
        <v>29</v>
      </c>
      <c r="C70" s="2"/>
      <c r="D70" s="10">
        <f t="shared" si="25"/>
        <v>7.3762585157050697E-2</v>
      </c>
      <c r="E70" s="10">
        <f t="shared" si="25"/>
        <v>-0.14842989651816396</v>
      </c>
      <c r="F70" s="10">
        <f t="shared" si="25"/>
        <v>-4.9374030666901159E-2</v>
      </c>
      <c r="G70" s="10">
        <f t="shared" si="25"/>
        <v>0.1812440710123322</v>
      </c>
      <c r="H70" s="10">
        <f t="shared" si="25"/>
        <v>0.44290112739310605</v>
      </c>
      <c r="I70" s="10">
        <f t="shared" si="25"/>
        <v>3.4224071843171666E-2</v>
      </c>
      <c r="J70" s="10">
        <f t="shared" si="25"/>
        <v>1.2625227019743557E-2</v>
      </c>
      <c r="K70" s="10">
        <f t="shared" si="25"/>
        <v>0.11527622262250548</v>
      </c>
      <c r="L70" s="10">
        <f t="shared" si="25"/>
        <v>1.5149802148106239E-2</v>
      </c>
      <c r="M70" s="10">
        <f t="shared" si="25"/>
        <v>0.1065546352341511</v>
      </c>
      <c r="N70" s="10">
        <f t="shared" si="25"/>
        <v>1.3598709989221414E-2</v>
      </c>
      <c r="O70" s="10">
        <f t="shared" si="25"/>
        <v>1.5992831078244452E-2</v>
      </c>
      <c r="P70" s="10">
        <f t="shared" si="25"/>
        <v>7.4219436471208544E-2</v>
      </c>
      <c r="Q70" s="10">
        <f t="shared" si="25"/>
        <v>3.533931236240595E-2</v>
      </c>
      <c r="R70" s="10">
        <f t="shared" si="25"/>
        <v>7.0021805809783011E-2</v>
      </c>
      <c r="S70" s="10">
        <f t="shared" si="25"/>
        <v>6.4312387954411632E-2</v>
      </c>
      <c r="T70" s="10">
        <f t="shared" si="25"/>
        <v>6.1073116871121824E-2</v>
      </c>
      <c r="U70" s="10">
        <f t="shared" si="25"/>
        <v>5.4654510198590911E-2</v>
      </c>
      <c r="V70" s="10">
        <f t="shared" si="25"/>
        <v>0.12443689829527838</v>
      </c>
      <c r="W70" s="10">
        <f t="shared" si="25"/>
        <v>6.571091886829139E-3</v>
      </c>
      <c r="X70" s="10">
        <f t="shared" si="25"/>
        <v>-4.7966302558410168E-2</v>
      </c>
      <c r="Y70" s="10">
        <f t="shared" si="25"/>
        <v>4.7594308397467699E-2</v>
      </c>
      <c r="Z70" s="10">
        <f t="shared" si="25"/>
        <v>4.2390496689164392E-2</v>
      </c>
      <c r="AA70" s="10">
        <f t="shared" si="25"/>
        <v>2.733019538096193E-2</v>
      </c>
      <c r="AB70" s="10">
        <f t="shared" si="25"/>
        <v>0.11922529640284418</v>
      </c>
      <c r="AC70" s="10">
        <f t="shared" si="25"/>
        <v>1.709746436797821E-2</v>
      </c>
      <c r="AD70" s="10">
        <f t="shared" si="25"/>
        <v>-2.2974533582414969E-3</v>
      </c>
      <c r="AE70" s="10">
        <f t="shared" si="25"/>
        <v>8.7378714197641205E-2</v>
      </c>
      <c r="AF70" s="10">
        <f t="shared" si="25"/>
        <v>6.2453690717365395E-2</v>
      </c>
      <c r="AG70" s="10">
        <f t="shared" si="25"/>
        <v>4.9451864220241726E-2</v>
      </c>
      <c r="AH70" s="10">
        <f t="shared" si="25"/>
        <v>0.11341363990988862</v>
      </c>
      <c r="AI70" s="10">
        <f t="shared" si="26"/>
        <v>3.7433617218340265E-2</v>
      </c>
      <c r="AJ70" s="10">
        <f>IFERROR(AJ24/AI24-1,"-")</f>
        <v>5.9873733664314477E-2</v>
      </c>
    </row>
    <row r="71" spans="1:36" ht="15.75" customHeight="1" outlineLevel="1" x14ac:dyDescent="0.3">
      <c r="A71" s="4"/>
      <c r="B71" s="2" t="s">
        <v>16</v>
      </c>
      <c r="C71" s="2"/>
      <c r="D71" s="10">
        <f t="shared" si="25"/>
        <v>-1.084010840108407E-2</v>
      </c>
      <c r="E71" s="10">
        <f t="shared" si="25"/>
        <v>0.2307325789160215</v>
      </c>
      <c r="F71" s="10">
        <f t="shared" si="25"/>
        <v>-8.4073177293516599E-3</v>
      </c>
      <c r="G71" s="10">
        <f t="shared" si="25"/>
        <v>-4.58570455494276E-2</v>
      </c>
      <c r="H71" s="10">
        <f t="shared" si="25"/>
        <v>2.9716320816864261E-2</v>
      </c>
      <c r="I71" s="10">
        <f t="shared" si="25"/>
        <v>-1.7320266372710336E-2</v>
      </c>
      <c r="J71" s="10">
        <f t="shared" si="25"/>
        <v>5.3766058147396878E-2</v>
      </c>
      <c r="K71" s="10">
        <f t="shared" si="25"/>
        <v>2.8511898234455657E-3</v>
      </c>
      <c r="L71" s="10">
        <f t="shared" si="25"/>
        <v>7.6301210111972662E-2</v>
      </c>
      <c r="M71" s="10">
        <f t="shared" si="25"/>
        <v>2.3483658076681291E-2</v>
      </c>
      <c r="N71" s="10">
        <f t="shared" si="25"/>
        <v>1.817970835106264E-3</v>
      </c>
      <c r="O71" s="10">
        <f t="shared" si="25"/>
        <v>1.9051210227680748E-2</v>
      </c>
      <c r="P71" s="10">
        <f t="shared" si="25"/>
        <v>3.7346239161121231E-2</v>
      </c>
      <c r="Q71" s="10">
        <f t="shared" si="25"/>
        <v>5.5472975707136829E-2</v>
      </c>
      <c r="R71" s="10">
        <f t="shared" si="25"/>
        <v>1.7947114687545396E-2</v>
      </c>
      <c r="S71" s="10">
        <f t="shared" si="25"/>
        <v>-2.3794983642312029E-2</v>
      </c>
      <c r="T71" s="10">
        <f t="shared" si="25"/>
        <v>8.0457502813312543E-2</v>
      </c>
      <c r="U71" s="10">
        <f t="shared" si="25"/>
        <v>4.6817278993934952E-2</v>
      </c>
      <c r="V71" s="10">
        <f t="shared" si="25"/>
        <v>6.4970464277432693E-2</v>
      </c>
      <c r="W71" s="10">
        <f t="shared" si="25"/>
        <v>-3.5535392044732661E-2</v>
      </c>
      <c r="X71" s="10">
        <f t="shared" si="25"/>
        <v>4.3950466041674741E-2</v>
      </c>
      <c r="Y71" s="10">
        <f t="shared" si="25"/>
        <v>5.3792168499732895E-2</v>
      </c>
      <c r="Z71" s="10">
        <f t="shared" si="25"/>
        <v>4.0924471831660814E-2</v>
      </c>
      <c r="AA71" s="10">
        <f t="shared" si="25"/>
        <v>5.2184485181500762E-2</v>
      </c>
      <c r="AB71" s="10">
        <f t="shared" si="25"/>
        <v>4.8782503570131475E-2</v>
      </c>
      <c r="AC71" s="10">
        <f t="shared" si="25"/>
        <v>4.1478707151550998E-2</v>
      </c>
      <c r="AD71" s="10">
        <f t="shared" si="25"/>
        <v>6.2544697836173002E-2</v>
      </c>
      <c r="AE71" s="10">
        <f t="shared" si="25"/>
        <v>2.4088974091807325E-2</v>
      </c>
      <c r="AF71" s="10">
        <f t="shared" si="25"/>
        <v>8.7755927894557217E-3</v>
      </c>
      <c r="AG71" s="10">
        <f t="shared" si="25"/>
        <v>1.871860032318251E-2</v>
      </c>
      <c r="AH71" s="10">
        <f t="shared" si="25"/>
        <v>1.4231388906096987E-2</v>
      </c>
      <c r="AI71" s="10">
        <f t="shared" si="26"/>
        <v>5.9031126029905234E-2</v>
      </c>
      <c r="AJ71" s="10">
        <f t="shared" si="26"/>
        <v>2.1310334383314089E-2</v>
      </c>
    </row>
    <row r="72" spans="1:36" ht="15.75" customHeight="1" outlineLevel="1" x14ac:dyDescent="0.3">
      <c r="A72" s="4"/>
      <c r="B72" s="2" t="s">
        <v>17</v>
      </c>
      <c r="C72" s="2"/>
      <c r="D72" s="10">
        <f t="shared" si="25"/>
        <v>3.9439353442789704E-2</v>
      </c>
      <c r="E72" s="10">
        <f t="shared" si="25"/>
        <v>5.8812063457685859E-2</v>
      </c>
      <c r="F72" s="10">
        <f t="shared" si="25"/>
        <v>0.13700291659655628</v>
      </c>
      <c r="G72" s="10">
        <f t="shared" si="25"/>
        <v>3.484801812454652E-2</v>
      </c>
      <c r="H72" s="10">
        <f t="shared" si="25"/>
        <v>7.1519220336355938E-2</v>
      </c>
      <c r="I72" s="10">
        <f t="shared" si="25"/>
        <v>-5.1737793275115518E-2</v>
      </c>
      <c r="J72" s="10">
        <f t="shared" si="25"/>
        <v>2.9819844689559227E-2</v>
      </c>
      <c r="K72" s="10">
        <f t="shared" si="25"/>
        <v>1.0460900748934909E-2</v>
      </c>
      <c r="L72" s="10">
        <f t="shared" si="25"/>
        <v>6.363002205840762E-2</v>
      </c>
      <c r="M72" s="10">
        <f t="shared" si="25"/>
        <v>-3.517103839913549E-3</v>
      </c>
      <c r="N72" s="10">
        <f t="shared" si="25"/>
        <v>8.7934277610903777E-3</v>
      </c>
      <c r="O72" s="10">
        <f t="shared" si="25"/>
        <v>1.6228553078263541E-3</v>
      </c>
      <c r="P72" s="10">
        <f t="shared" si="25"/>
        <v>-1.7997814638172516E-2</v>
      </c>
      <c r="Q72" s="10">
        <f t="shared" si="25"/>
        <v>4.7052405645460205E-3</v>
      </c>
      <c r="R72" s="10">
        <f t="shared" si="25"/>
        <v>2.4673349597309047E-2</v>
      </c>
      <c r="S72" s="10">
        <f t="shared" si="25"/>
        <v>1.7748823490664867E-2</v>
      </c>
      <c r="T72" s="10">
        <f t="shared" si="25"/>
        <v>2.9890636520029545E-2</v>
      </c>
      <c r="U72" s="10">
        <f t="shared" si="25"/>
        <v>2.9819336906888871E-2</v>
      </c>
      <c r="V72" s="10">
        <f t="shared" si="25"/>
        <v>4.4329310791546561E-2</v>
      </c>
      <c r="W72" s="10">
        <f t="shared" si="25"/>
        <v>3.5068959422265955E-2</v>
      </c>
      <c r="X72" s="10">
        <f t="shared" si="25"/>
        <v>2.160726389961698E-2</v>
      </c>
      <c r="Y72" s="10">
        <f t="shared" si="25"/>
        <v>2.3949092613963385E-2</v>
      </c>
      <c r="Z72" s="10">
        <f t="shared" si="25"/>
        <v>1.4948555392091389E-2</v>
      </c>
      <c r="AA72" s="10">
        <f t="shared" si="25"/>
        <v>1.2318010242205135E-2</v>
      </c>
      <c r="AB72" s="10">
        <f t="shared" si="25"/>
        <v>3.0182343759446173E-2</v>
      </c>
      <c r="AC72" s="10">
        <f t="shared" si="25"/>
        <v>1.4821966097322559E-3</v>
      </c>
      <c r="AD72" s="10">
        <f t="shared" si="25"/>
        <v>2.1587395783421393E-2</v>
      </c>
      <c r="AE72" s="10">
        <f t="shared" si="25"/>
        <v>1.8268365095750694E-2</v>
      </c>
      <c r="AF72" s="10">
        <f t="shared" si="25"/>
        <v>-1.4855247075257427E-2</v>
      </c>
      <c r="AG72" s="10">
        <f t="shared" si="25"/>
        <v>6.5929495051353371E-3</v>
      </c>
      <c r="AH72" s="10">
        <f t="shared" si="25"/>
        <v>-2.3428269705918825E-2</v>
      </c>
      <c r="AI72" s="10">
        <f t="shared" si="26"/>
        <v>-2.5409461923310284E-3</v>
      </c>
      <c r="AJ72" s="10">
        <f t="shared" si="26"/>
        <v>1.1172143777944177E-2</v>
      </c>
    </row>
    <row r="73" spans="1:36" ht="15.75" customHeight="1" outlineLevel="1" x14ac:dyDescent="0.3">
      <c r="A73" s="4"/>
      <c r="B73" s="2" t="s">
        <v>18</v>
      </c>
      <c r="C73" s="2"/>
      <c r="D73" s="10">
        <f t="shared" si="25"/>
        <v>4.7600950775268824E-2</v>
      </c>
      <c r="E73" s="10">
        <f t="shared" si="25"/>
        <v>1.2137700603385371E-2</v>
      </c>
      <c r="F73" s="10">
        <f t="shared" si="25"/>
        <v>0.14188006093668015</v>
      </c>
      <c r="G73" s="10">
        <f t="shared" si="25"/>
        <v>-5.3283733875715944E-2</v>
      </c>
      <c r="H73" s="10">
        <f t="shared" si="25"/>
        <v>-9.9978609625668402E-2</v>
      </c>
      <c r="I73" s="10">
        <f t="shared" si="25"/>
        <v>3.6716578139896372E-2</v>
      </c>
      <c r="J73" s="10">
        <f t="shared" si="25"/>
        <v>8.4910066867325718E-2</v>
      </c>
      <c r="K73" s="10">
        <f t="shared" si="25"/>
        <v>5.4690485724067983E-2</v>
      </c>
      <c r="L73" s="10">
        <f t="shared" si="25"/>
        <v>0.10729598006522778</v>
      </c>
      <c r="M73" s="10">
        <f t="shared" si="25"/>
        <v>3.7913761004701563E-2</v>
      </c>
      <c r="N73" s="10">
        <f t="shared" si="25"/>
        <v>2.8091208348117513E-2</v>
      </c>
      <c r="O73" s="10">
        <f t="shared" si="25"/>
        <v>4.9831915058857534E-2</v>
      </c>
      <c r="P73" s="10">
        <f t="shared" si="25"/>
        <v>4.1228379781611091E-2</v>
      </c>
      <c r="Q73" s="10">
        <f t="shared" si="25"/>
        <v>3.8380090464379402E-2</v>
      </c>
      <c r="R73" s="10">
        <f t="shared" si="25"/>
        <v>0.10944484619678252</v>
      </c>
      <c r="S73" s="10">
        <f t="shared" si="25"/>
        <v>2.242486702041635E-2</v>
      </c>
      <c r="T73" s="10">
        <f t="shared" si="25"/>
        <v>4.2687820161654733E-2</v>
      </c>
      <c r="U73" s="10">
        <f t="shared" si="25"/>
        <v>2.4325229354280387E-2</v>
      </c>
      <c r="V73" s="10">
        <f t="shared" si="25"/>
        <v>5.4655663146287781E-2</v>
      </c>
      <c r="W73" s="10">
        <f t="shared" si="25"/>
        <v>3.807040397157424E-2</v>
      </c>
      <c r="X73" s="10">
        <f t="shared" si="25"/>
        <v>1.0073509146031778E-2</v>
      </c>
      <c r="Y73" s="10">
        <f t="shared" si="25"/>
        <v>2.9678932437304573E-2</v>
      </c>
      <c r="Z73" s="10">
        <f t="shared" si="25"/>
        <v>3.9910784027044066E-3</v>
      </c>
      <c r="AA73" s="10">
        <f t="shared" si="25"/>
        <v>2.9751269748861109E-3</v>
      </c>
      <c r="AB73" s="10">
        <f t="shared" si="25"/>
        <v>4.5689158148271236E-2</v>
      </c>
      <c r="AC73" s="10">
        <f t="shared" si="25"/>
        <v>-1.3996180526592017E-3</v>
      </c>
      <c r="AD73" s="10">
        <f t="shared" si="25"/>
        <v>2.870386961762561E-2</v>
      </c>
      <c r="AE73" s="10">
        <f t="shared" si="25"/>
        <v>1.5045548249038365E-2</v>
      </c>
      <c r="AF73" s="10">
        <f t="shared" si="25"/>
        <v>1.259930126964437E-2</v>
      </c>
      <c r="AG73" s="10">
        <f t="shared" si="25"/>
        <v>1.227926862173212E-2</v>
      </c>
      <c r="AH73" s="10">
        <f t="shared" si="25"/>
        <v>-5.280447335021532E-3</v>
      </c>
      <c r="AI73" s="10">
        <f t="shared" si="26"/>
        <v>1.1455823278966326E-2</v>
      </c>
      <c r="AJ73" s="10">
        <f t="shared" si="26"/>
        <v>1.9587784483413584E-2</v>
      </c>
    </row>
    <row r="74" spans="1:36" ht="15.75" customHeight="1" outlineLevel="1" x14ac:dyDescent="0.3">
      <c r="A74" s="4"/>
      <c r="B74" s="2" t="s">
        <v>19</v>
      </c>
      <c r="C74" s="2"/>
      <c r="D74" s="10">
        <f t="shared" si="25"/>
        <v>7.851922582540638E-3</v>
      </c>
      <c r="E74" s="10">
        <f t="shared" si="25"/>
        <v>-4.4081820055846044E-2</v>
      </c>
      <c r="F74" s="10">
        <f t="shared" si="25"/>
        <v>4.2894739045373775E-3</v>
      </c>
      <c r="G74" s="10">
        <f t="shared" si="25"/>
        <v>-8.5163956887102543E-2</v>
      </c>
      <c r="H74" s="10">
        <f t="shared" si="25"/>
        <v>-0.16005110007097234</v>
      </c>
      <c r="I74" s="10">
        <f t="shared" si="25"/>
        <v>9.328049856644216E-2</v>
      </c>
      <c r="J74" s="10">
        <f t="shared" si="25"/>
        <v>5.3495009308519803E-2</v>
      </c>
      <c r="K74" s="10">
        <f t="shared" si="25"/>
        <v>4.3771693632431496E-2</v>
      </c>
      <c r="L74" s="10">
        <f t="shared" si="25"/>
        <v>4.105370956182175E-2</v>
      </c>
      <c r="M74" s="10">
        <f t="shared" si="25"/>
        <v>4.1577095807933784E-2</v>
      </c>
      <c r="N74" s="10">
        <f t="shared" si="25"/>
        <v>1.9129566129169273E-2</v>
      </c>
      <c r="O74" s="10">
        <f t="shared" si="25"/>
        <v>4.8130950183055798E-2</v>
      </c>
      <c r="P74" s="10">
        <f t="shared" si="25"/>
        <v>6.0311672726024668E-2</v>
      </c>
      <c r="Q74" s="10">
        <f t="shared" si="25"/>
        <v>3.3517143675802386E-2</v>
      </c>
      <c r="R74" s="10">
        <f t="shared" si="25"/>
        <v>8.2730263876569232E-2</v>
      </c>
      <c r="S74" s="10">
        <f t="shared" si="25"/>
        <v>4.5944966202109416E-3</v>
      </c>
      <c r="T74" s="10">
        <f t="shared" si="25"/>
        <v>1.2425769482540705E-2</v>
      </c>
      <c r="U74" s="10">
        <f t="shared" si="25"/>
        <v>-5.3350207708376951E-3</v>
      </c>
      <c r="V74" s="10">
        <f t="shared" si="25"/>
        <v>9.8880231053881662E-3</v>
      </c>
      <c r="W74" s="10">
        <f t="shared" si="25"/>
        <v>2.8997532212573507E-3</v>
      </c>
      <c r="X74" s="10">
        <f t="shared" si="25"/>
        <v>-1.1289812789270104E-2</v>
      </c>
      <c r="Y74" s="10">
        <f t="shared" si="25"/>
        <v>5.5958248946867961E-3</v>
      </c>
      <c r="Z74" s="10">
        <f t="shared" si="25"/>
        <v>-1.0796091024686483E-2</v>
      </c>
      <c r="AA74" s="10">
        <f t="shared" si="25"/>
        <v>-9.2291979129007773E-3</v>
      </c>
      <c r="AB74" s="10">
        <f t="shared" si="25"/>
        <v>1.5052494815855688E-2</v>
      </c>
      <c r="AC74" s="10">
        <f t="shared" si="25"/>
        <v>-2.8775495681773178E-3</v>
      </c>
      <c r="AD74" s="10">
        <f t="shared" si="25"/>
        <v>6.966094005835588E-3</v>
      </c>
      <c r="AE74" s="10">
        <f t="shared" si="25"/>
        <v>-3.1649975165528588E-3</v>
      </c>
      <c r="AF74" s="10">
        <f t="shared" si="25"/>
        <v>2.7868542428301613E-2</v>
      </c>
      <c r="AG74" s="10">
        <f t="shared" si="25"/>
        <v>5.6490750500413078E-3</v>
      </c>
      <c r="AH74" s="10">
        <f t="shared" si="25"/>
        <v>1.8583194462768349E-2</v>
      </c>
      <c r="AI74" s="10">
        <f t="shared" si="26"/>
        <v>1.4032425108446045E-2</v>
      </c>
      <c r="AJ74" s="10">
        <f t="shared" si="26"/>
        <v>8.3226587651303863E-3</v>
      </c>
    </row>
    <row r="75" spans="1:36" ht="15.75" customHeight="1" x14ac:dyDescent="0.3">
      <c r="A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36" ht="15.75" customHeight="1" x14ac:dyDescent="0.25">
      <c r="N76" s="2"/>
      <c r="O76" s="2"/>
      <c r="P76" s="2"/>
      <c r="Q76" s="2"/>
      <c r="R76" s="2"/>
      <c r="S76" s="2"/>
      <c r="T76" s="2"/>
      <c r="U76" s="2"/>
      <c r="V76" s="2"/>
    </row>
    <row r="77" spans="1:36" ht="15.75" customHeight="1" x14ac:dyDescent="0.25"/>
    <row r="78" spans="1:36" ht="15.75" customHeight="1" x14ac:dyDescent="0.25"/>
    <row r="79" spans="1:36" ht="15.75" customHeight="1" x14ac:dyDescent="0.25"/>
    <row r="80" spans="1:36" ht="15.75" customHeight="1" x14ac:dyDescent="0.25"/>
    <row r="81" spans="18:21" ht="15.75" customHeight="1" x14ac:dyDescent="0.25"/>
    <row r="82" spans="18:21" ht="15.75" customHeight="1" x14ac:dyDescent="0.25"/>
    <row r="83" spans="18:21" ht="15.75" customHeight="1" x14ac:dyDescent="0.25"/>
    <row r="84" spans="18:21" ht="15.75" customHeight="1" x14ac:dyDescent="0.25"/>
    <row r="85" spans="18:21" ht="15.75" customHeight="1" x14ac:dyDescent="0.25"/>
    <row r="86" spans="18:21" ht="15.75" customHeight="1" x14ac:dyDescent="0.25"/>
    <row r="87" spans="18:21" ht="15.75" customHeight="1" x14ac:dyDescent="0.25"/>
    <row r="88" spans="18:21" ht="15.75" customHeight="1" x14ac:dyDescent="0.25"/>
    <row r="89" spans="18:21" ht="15.75" customHeight="1" x14ac:dyDescent="0.25"/>
    <row r="90" spans="18:21" ht="15.75" customHeight="1" x14ac:dyDescent="0.25">
      <c r="T90" s="2"/>
    </row>
    <row r="91" spans="18:21" ht="15.75" customHeight="1" x14ac:dyDescent="0.25">
      <c r="T91" s="2"/>
    </row>
    <row r="92" spans="18:21" ht="15.75" customHeight="1" x14ac:dyDescent="0.25">
      <c r="R92" s="2"/>
      <c r="T92" s="2"/>
      <c r="U92" s="2"/>
    </row>
    <row r="93" spans="18:21" ht="15.75" customHeight="1" x14ac:dyDescent="0.25">
      <c r="R93" s="2"/>
      <c r="T93" s="2"/>
      <c r="U93" s="2"/>
    </row>
    <row r="94" spans="18:21" ht="15.75" customHeight="1" x14ac:dyDescent="0.25">
      <c r="R94" s="2"/>
      <c r="T94" s="2"/>
      <c r="U94" s="2"/>
    </row>
    <row r="95" spans="18:21" ht="15.75" customHeight="1" x14ac:dyDescent="0.25">
      <c r="R95" s="2"/>
      <c r="T95" s="2"/>
      <c r="U95" s="2"/>
    </row>
    <row r="96" spans="18:21" ht="15.75" customHeight="1" x14ac:dyDescent="0.25">
      <c r="R96" s="2"/>
      <c r="T96" s="2"/>
      <c r="U96" s="2"/>
    </row>
    <row r="97" spans="1:22" ht="15.75" customHeight="1" x14ac:dyDescent="0.25">
      <c r="R97" s="2"/>
      <c r="T97" s="2"/>
      <c r="U97" s="2"/>
    </row>
    <row r="98" spans="1:22" ht="15.75" customHeight="1" x14ac:dyDescent="0.25">
      <c r="N98" s="2"/>
      <c r="R98" s="2"/>
      <c r="T98" s="2"/>
      <c r="U98" s="2"/>
    </row>
    <row r="99" spans="1:22" ht="15.75" customHeight="1" x14ac:dyDescent="0.25">
      <c r="N99" s="2"/>
      <c r="R99" s="2"/>
      <c r="T99" s="2"/>
      <c r="U99" s="2"/>
    </row>
    <row r="100" spans="1:22" ht="15.75" customHeight="1" x14ac:dyDescent="0.25">
      <c r="N100" s="2"/>
      <c r="R100" s="2"/>
      <c r="T100" s="2"/>
      <c r="U100" s="2"/>
      <c r="V100" s="2"/>
    </row>
    <row r="101" spans="1:22" ht="15.75" customHeight="1" x14ac:dyDescent="0.25">
      <c r="N101" s="2"/>
      <c r="R101" s="2"/>
      <c r="T101" s="2"/>
      <c r="U101" s="2"/>
      <c r="V101" s="2"/>
    </row>
    <row r="102" spans="1:22" ht="15.75" customHeight="1" x14ac:dyDescent="0.25">
      <c r="N102" s="2"/>
      <c r="O102" s="2"/>
      <c r="R102" s="2"/>
      <c r="T102" s="2"/>
      <c r="U102" s="2"/>
      <c r="V102" s="2"/>
    </row>
    <row r="103" spans="1:22" ht="15.75" customHeight="1" x14ac:dyDescent="0.25">
      <c r="N103" s="2"/>
      <c r="O103" s="2"/>
      <c r="R103" s="2"/>
      <c r="T103" s="2"/>
      <c r="U103" s="2"/>
      <c r="V103" s="2"/>
    </row>
    <row r="104" spans="1:22" ht="15.75" customHeight="1" x14ac:dyDescent="0.3">
      <c r="A104" s="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R104" s="2"/>
      <c r="T104" s="2"/>
      <c r="U104" s="2"/>
      <c r="V104" s="2"/>
    </row>
    <row r="105" spans="1:22" ht="15.75" customHeight="1" x14ac:dyDescent="0.3">
      <c r="A105" s="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R105" s="2"/>
      <c r="T105" s="2"/>
      <c r="U105" s="2"/>
      <c r="V105" s="2"/>
    </row>
    <row r="106" spans="1:22" ht="15.75" customHeight="1" x14ac:dyDescent="0.3">
      <c r="A106" s="4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R106" s="2"/>
      <c r="T106" s="2"/>
      <c r="U106" s="2"/>
      <c r="V106" s="2"/>
    </row>
    <row r="107" spans="1:22" ht="15.75" customHeight="1" x14ac:dyDescent="0.3">
      <c r="A107" s="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R107" s="2"/>
      <c r="T107" s="2"/>
      <c r="U107" s="2"/>
      <c r="V107" s="2"/>
    </row>
    <row r="108" spans="1:22" ht="15.75" customHeight="1" x14ac:dyDescent="0.3">
      <c r="A108" s="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R108" s="2"/>
      <c r="T108" s="2"/>
      <c r="U108" s="2"/>
      <c r="V108" s="2"/>
    </row>
    <row r="109" spans="1:22" ht="15.75" customHeight="1" x14ac:dyDescent="0.3">
      <c r="A109" s="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Q109" s="2"/>
      <c r="R109" s="2"/>
      <c r="T109" s="2"/>
      <c r="U109" s="2"/>
      <c r="V109" s="2"/>
    </row>
    <row r="110" spans="1:22" ht="15.75" customHeight="1" x14ac:dyDescent="0.3">
      <c r="A110" s="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Q110" s="2"/>
      <c r="R110" s="2"/>
      <c r="T110" s="2"/>
      <c r="U110" s="2"/>
      <c r="V110" s="2"/>
    </row>
    <row r="111" spans="1:22" ht="15.75" customHeight="1" x14ac:dyDescent="0.3">
      <c r="A111" s="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Q111" s="2"/>
      <c r="R111" s="2"/>
      <c r="T111" s="2"/>
      <c r="U111" s="2"/>
      <c r="V111" s="2"/>
    </row>
    <row r="112" spans="1:22" ht="15.75" customHeight="1" x14ac:dyDescent="0.3">
      <c r="A112" s="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Q112" s="2"/>
      <c r="R112" s="2"/>
      <c r="T112" s="2"/>
      <c r="U112" s="2"/>
      <c r="V112" s="2"/>
    </row>
    <row r="113" spans="1:22" ht="15.75" customHeight="1" x14ac:dyDescent="0.3">
      <c r="A113" s="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Q113" s="2"/>
      <c r="R113" s="2"/>
      <c r="T113" s="2"/>
      <c r="U113" s="2"/>
      <c r="V113" s="2"/>
    </row>
    <row r="114" spans="1:22" ht="15.75" customHeight="1" x14ac:dyDescent="0.3">
      <c r="A114" s="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Q114" s="2"/>
      <c r="R114" s="2"/>
      <c r="T114" s="2"/>
      <c r="U114" s="2"/>
      <c r="V114" s="2"/>
    </row>
    <row r="115" spans="1:22" ht="15.75" customHeight="1" x14ac:dyDescent="0.3">
      <c r="A115" s="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5.75" customHeight="1" x14ac:dyDescent="0.3">
      <c r="A116" s="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5.75" customHeight="1" x14ac:dyDescent="0.3">
      <c r="A117" s="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5.75" customHeight="1" x14ac:dyDescent="0.3">
      <c r="A118" s="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5.75" customHeight="1" x14ac:dyDescent="0.3">
      <c r="A119" s="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5.75" customHeight="1" x14ac:dyDescent="0.3">
      <c r="A120" s="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5.75" customHeight="1" x14ac:dyDescent="0.3">
      <c r="A121" s="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5.75" customHeight="1" x14ac:dyDescent="0.3">
      <c r="A122" s="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5.75" customHeight="1" x14ac:dyDescent="0.3">
      <c r="A123" s="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5.75" customHeight="1" x14ac:dyDescent="0.3">
      <c r="A124" s="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5.75" customHeight="1" x14ac:dyDescent="0.3">
      <c r="A125" s="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5.75" customHeight="1" x14ac:dyDescent="0.3">
      <c r="A126" s="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5.75" customHeight="1" x14ac:dyDescent="0.3">
      <c r="A127" s="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5.75" customHeight="1" x14ac:dyDescent="0.3">
      <c r="A128" s="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5.75" customHeight="1" x14ac:dyDescent="0.3">
      <c r="A129" s="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5.75" customHeight="1" x14ac:dyDescent="0.3">
      <c r="A130" s="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5.75" customHeight="1" x14ac:dyDescent="0.3">
      <c r="A131" s="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5.75" customHeight="1" x14ac:dyDescent="0.3">
      <c r="A132" s="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5.75" customHeight="1" x14ac:dyDescent="0.3">
      <c r="A133" s="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5.75" customHeight="1" x14ac:dyDescent="0.3">
      <c r="A134" s="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5.75" customHeight="1" x14ac:dyDescent="0.3">
      <c r="A135" s="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5.75" customHeight="1" x14ac:dyDescent="0.3">
      <c r="A136" s="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5.75" customHeight="1" x14ac:dyDescent="0.3">
      <c r="A137" s="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5.75" customHeight="1" x14ac:dyDescent="0.3">
      <c r="A138" s="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5.75" customHeight="1" x14ac:dyDescent="0.3">
      <c r="A139" s="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5.75" customHeight="1" x14ac:dyDescent="0.3">
      <c r="A140" s="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5.75" customHeight="1" x14ac:dyDescent="0.3">
      <c r="A141" s="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5.75" customHeight="1" x14ac:dyDescent="0.3">
      <c r="A142" s="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5.75" customHeight="1" x14ac:dyDescent="0.3">
      <c r="A143" s="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5.75" customHeight="1" x14ac:dyDescent="0.3">
      <c r="A144" s="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5.75" customHeight="1" x14ac:dyDescent="0.3">
      <c r="A145" s="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5.75" customHeight="1" x14ac:dyDescent="0.3">
      <c r="A146" s="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5.75" customHeight="1" x14ac:dyDescent="0.3">
      <c r="A147" s="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5.75" customHeight="1" x14ac:dyDescent="0.3">
      <c r="A148" s="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5.75" customHeight="1" x14ac:dyDescent="0.3">
      <c r="A149" s="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5.75" customHeight="1" x14ac:dyDescent="0.3">
      <c r="A150" s="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5.75" customHeight="1" x14ac:dyDescent="0.3">
      <c r="A151" s="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5.75" customHeight="1" x14ac:dyDescent="0.3">
      <c r="A152" s="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5.75" customHeight="1" x14ac:dyDescent="0.3">
      <c r="A153" s="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5.75" customHeight="1" x14ac:dyDescent="0.3">
      <c r="A154" s="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15.75" customHeight="1" x14ac:dyDescent="0.3">
      <c r="A155" s="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15.75" customHeight="1" x14ac:dyDescent="0.3">
      <c r="A156" s="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5.75" customHeight="1" x14ac:dyDescent="0.3">
      <c r="A157" s="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15.75" customHeight="1" x14ac:dyDescent="0.3">
      <c r="A158" s="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15.75" customHeight="1" x14ac:dyDescent="0.3">
      <c r="A159" s="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15.75" customHeight="1" x14ac:dyDescent="0.3">
      <c r="A160" s="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15.75" customHeight="1" x14ac:dyDescent="0.3">
      <c r="A161" s="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15.75" customHeight="1" x14ac:dyDescent="0.3">
      <c r="A162" s="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5.75" customHeight="1" x14ac:dyDescent="0.3">
      <c r="A163" s="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15.75" customHeight="1" x14ac:dyDescent="0.3">
      <c r="A164" s="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15.75" customHeight="1" x14ac:dyDescent="0.3">
      <c r="A165" s="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15.75" customHeight="1" x14ac:dyDescent="0.3">
      <c r="A166" s="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15.75" customHeight="1" x14ac:dyDescent="0.3">
      <c r="A167" s="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15.75" customHeight="1" x14ac:dyDescent="0.3">
      <c r="A168" s="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5.75" customHeight="1" x14ac:dyDescent="0.3">
      <c r="A169" s="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15.75" customHeight="1" x14ac:dyDescent="0.3">
      <c r="A170" s="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15.75" customHeight="1" x14ac:dyDescent="0.3">
      <c r="A171" s="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15.75" customHeight="1" x14ac:dyDescent="0.3">
      <c r="A172" s="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15.75" customHeight="1" x14ac:dyDescent="0.3">
      <c r="A173" s="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15.75" customHeight="1" x14ac:dyDescent="0.3">
      <c r="A174" s="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15.75" customHeight="1" x14ac:dyDescent="0.3">
      <c r="A175" s="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15.75" customHeight="1" x14ac:dyDescent="0.3">
      <c r="A176" s="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15.75" customHeight="1" x14ac:dyDescent="0.3">
      <c r="A177" s="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15.75" customHeight="1" x14ac:dyDescent="0.3">
      <c r="A178" s="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15.75" customHeight="1" x14ac:dyDescent="0.3">
      <c r="A179" s="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15.75" customHeight="1" x14ac:dyDescent="0.3">
      <c r="A180" s="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15.75" customHeight="1" x14ac:dyDescent="0.3">
      <c r="A181" s="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15.75" customHeight="1" x14ac:dyDescent="0.3">
      <c r="A182" s="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15.75" customHeight="1" x14ac:dyDescent="0.3">
      <c r="A183" s="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15.75" customHeight="1" x14ac:dyDescent="0.3">
      <c r="A184" s="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15.75" customHeight="1" x14ac:dyDescent="0.3">
      <c r="A185" s="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15.75" customHeight="1" x14ac:dyDescent="0.3">
      <c r="A186" s="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15.75" customHeight="1" x14ac:dyDescent="0.3">
      <c r="A187" s="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15.75" customHeight="1" x14ac:dyDescent="0.3">
      <c r="A188" s="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15.75" customHeight="1" x14ac:dyDescent="0.3">
      <c r="A189" s="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15.75" customHeight="1" x14ac:dyDescent="0.3">
      <c r="A190" s="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15.75" customHeight="1" x14ac:dyDescent="0.3">
      <c r="A191" s="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15.75" customHeight="1" x14ac:dyDescent="0.3">
      <c r="A192" s="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15.75" customHeight="1" x14ac:dyDescent="0.3">
      <c r="A193" s="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15.75" customHeight="1" x14ac:dyDescent="0.3">
      <c r="A194" s="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15.75" customHeight="1" x14ac:dyDescent="0.3">
      <c r="A195" s="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15.75" customHeight="1" x14ac:dyDescent="0.3">
      <c r="A196" s="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15.75" customHeight="1" x14ac:dyDescent="0.3">
      <c r="A197" s="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15.75" customHeight="1" x14ac:dyDescent="0.3">
      <c r="A198" s="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15.75" customHeight="1" x14ac:dyDescent="0.3">
      <c r="A199" s="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15.75" customHeight="1" x14ac:dyDescent="0.3">
      <c r="A200" s="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15.75" customHeight="1" x14ac:dyDescent="0.3">
      <c r="A201" s="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15.75" customHeight="1" x14ac:dyDescent="0.3">
      <c r="A202" s="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15.75" customHeight="1" x14ac:dyDescent="0.3">
      <c r="A203" s="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15.75" customHeight="1" x14ac:dyDescent="0.3">
      <c r="A204" s="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15.75" customHeight="1" x14ac:dyDescent="0.3">
      <c r="A205" s="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15.75" customHeight="1" x14ac:dyDescent="0.3">
      <c r="A206" s="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15.75" customHeight="1" x14ac:dyDescent="0.3">
      <c r="A207" s="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15.75" customHeight="1" x14ac:dyDescent="0.3">
      <c r="A208" s="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15.75" customHeight="1" x14ac:dyDescent="0.3">
      <c r="A209" s="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15.75" customHeight="1" x14ac:dyDescent="0.3">
      <c r="A210" s="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15.75" customHeight="1" x14ac:dyDescent="0.3">
      <c r="A211" s="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15.75" customHeight="1" x14ac:dyDescent="0.3">
      <c r="A212" s="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15.75" customHeight="1" x14ac:dyDescent="0.3">
      <c r="A213" s="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15.75" customHeight="1" x14ac:dyDescent="0.3">
      <c r="A214" s="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15.75" customHeight="1" x14ac:dyDescent="0.3">
      <c r="A215" s="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15.75" customHeight="1" x14ac:dyDescent="0.3">
      <c r="A216" s="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15.75" customHeight="1" x14ac:dyDescent="0.3">
      <c r="A217" s="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15.75" customHeight="1" x14ac:dyDescent="0.3">
      <c r="A218" s="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15.75" customHeight="1" x14ac:dyDescent="0.3">
      <c r="A219" s="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15.75" customHeight="1" x14ac:dyDescent="0.3">
      <c r="A220" s="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15.75" customHeight="1" x14ac:dyDescent="0.3">
      <c r="A221" s="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15.75" customHeight="1" x14ac:dyDescent="0.3">
      <c r="A222" s="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15.75" customHeight="1" x14ac:dyDescent="0.3">
      <c r="A223" s="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15.75" customHeight="1" x14ac:dyDescent="0.3">
      <c r="A224" s="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15.75" customHeight="1" x14ac:dyDescent="0.3">
      <c r="A225" s="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15.75" customHeight="1" x14ac:dyDescent="0.3">
      <c r="A226" s="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15.75" customHeight="1" x14ac:dyDescent="0.3">
      <c r="A227" s="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15.75" customHeight="1" x14ac:dyDescent="0.3">
      <c r="A228" s="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15.75" customHeight="1" x14ac:dyDescent="0.3">
      <c r="A229" s="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15.75" customHeight="1" x14ac:dyDescent="0.3">
      <c r="A230" s="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15.75" customHeight="1" x14ac:dyDescent="0.3">
      <c r="A231" s="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15.75" customHeight="1" x14ac:dyDescent="0.3">
      <c r="A232" s="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15.75" customHeight="1" x14ac:dyDescent="0.3">
      <c r="A233" s="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15.75" customHeight="1" x14ac:dyDescent="0.3">
      <c r="A234" s="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15.75" customHeight="1" x14ac:dyDescent="0.3">
      <c r="A235" s="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15.75" customHeight="1" x14ac:dyDescent="0.3">
      <c r="A236" s="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15.75" customHeight="1" x14ac:dyDescent="0.3">
      <c r="A237" s="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15.75" customHeight="1" x14ac:dyDescent="0.3">
      <c r="A238" s="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15.75" customHeight="1" x14ac:dyDescent="0.3">
      <c r="A239" s="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15.75" customHeight="1" x14ac:dyDescent="0.3">
      <c r="A240" s="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15.75" customHeight="1" x14ac:dyDescent="0.3">
      <c r="A241" s="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15.75" customHeight="1" x14ac:dyDescent="0.3">
      <c r="A242" s="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15.75" customHeight="1" x14ac:dyDescent="0.3">
      <c r="A243" s="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15.75" customHeight="1" x14ac:dyDescent="0.3">
      <c r="A244" s="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15.75" customHeight="1" x14ac:dyDescent="0.3">
      <c r="A245" s="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15.75" customHeight="1" x14ac:dyDescent="0.3">
      <c r="A246" s="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15.75" customHeight="1" x14ac:dyDescent="0.3">
      <c r="A247" s="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15.75" customHeight="1" x14ac:dyDescent="0.3">
      <c r="A248" s="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15.75" customHeight="1" x14ac:dyDescent="0.3">
      <c r="A249" s="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ht="15.75" customHeight="1" x14ac:dyDescent="0.3">
      <c r="A250" s="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ht="15.75" customHeight="1" x14ac:dyDescent="0.3">
      <c r="A251" s="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15.75" customHeight="1" x14ac:dyDescent="0.3">
      <c r="A252" s="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ht="15.75" customHeight="1" x14ac:dyDescent="0.3">
      <c r="A253" s="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15.75" customHeight="1" x14ac:dyDescent="0.3">
      <c r="A254" s="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15.75" customHeight="1" x14ac:dyDescent="0.3">
      <c r="A255" s="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15.75" customHeight="1" x14ac:dyDescent="0.3">
      <c r="A256" s="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ht="15.75" customHeight="1" x14ac:dyDescent="0.3">
      <c r="A257" s="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15.75" customHeight="1" x14ac:dyDescent="0.3">
      <c r="A258" s="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15.75" customHeight="1" x14ac:dyDescent="0.3">
      <c r="A259" s="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ht="15.75" customHeight="1" x14ac:dyDescent="0.3">
      <c r="A260" s="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15.75" customHeight="1" x14ac:dyDescent="0.3">
      <c r="A261" s="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ht="15.75" customHeight="1" x14ac:dyDescent="0.3">
      <c r="A262" s="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ht="15.75" customHeight="1" x14ac:dyDescent="0.3">
      <c r="A263" s="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ht="15.75" customHeight="1" x14ac:dyDescent="0.3">
      <c r="A264" s="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15.75" customHeight="1" x14ac:dyDescent="0.3">
      <c r="A265" s="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ht="15.75" customHeight="1" x14ac:dyDescent="0.3">
      <c r="A266" s="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ht="15.75" customHeight="1" x14ac:dyDescent="0.3">
      <c r="A267" s="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15.75" customHeight="1" x14ac:dyDescent="0.3">
      <c r="A268" s="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ht="15.75" customHeight="1" x14ac:dyDescent="0.3">
      <c r="A269" s="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ht="15.75" customHeight="1" x14ac:dyDescent="0.3">
      <c r="A270" s="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ht="15.75" customHeight="1" x14ac:dyDescent="0.3">
      <c r="A271" s="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ht="15.75" customHeight="1" x14ac:dyDescent="0.3">
      <c r="A272" s="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ht="15.75" customHeight="1" x14ac:dyDescent="0.3">
      <c r="A273" s="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15.75" customHeight="1" x14ac:dyDescent="0.3">
      <c r="A274" s="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ht="15.75" customHeight="1" x14ac:dyDescent="0.25"/>
    <row r="276" spans="1:22" ht="15.75" customHeight="1" x14ac:dyDescent="0.25"/>
    <row r="277" spans="1:22" ht="15.75" customHeight="1" x14ac:dyDescent="0.25"/>
    <row r="278" spans="1:22" ht="15.75" customHeight="1" x14ac:dyDescent="0.25"/>
    <row r="279" spans="1:22" ht="15.75" customHeight="1" x14ac:dyDescent="0.25"/>
    <row r="280" spans="1:22" ht="15.75" customHeight="1" x14ac:dyDescent="0.25"/>
    <row r="281" spans="1:22" ht="15.75" customHeight="1" x14ac:dyDescent="0.25"/>
    <row r="282" spans="1:22" ht="15.75" customHeight="1" x14ac:dyDescent="0.25"/>
    <row r="283" spans="1:22" ht="15.75" customHeight="1" x14ac:dyDescent="0.25"/>
    <row r="284" spans="1:22" ht="15.75" customHeight="1" x14ac:dyDescent="0.25"/>
    <row r="285" spans="1:22" ht="15.75" customHeight="1" x14ac:dyDescent="0.25"/>
    <row r="286" spans="1:22" ht="15.75" customHeight="1" x14ac:dyDescent="0.25"/>
    <row r="287" spans="1:22" ht="15.75" customHeight="1" x14ac:dyDescent="0.25"/>
    <row r="288" spans="1:22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</sheetData>
  <pageMargins left="0.7" right="0.7" top="0.75" bottom="0.75" header="0" footer="0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Revenue-generating KPIs - half</vt:lpstr>
      <vt:lpstr>OLD Group KPIs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Gibson</dc:creator>
  <cp:lastModifiedBy>Kyle Gibson</cp:lastModifiedBy>
  <dcterms:created xsi:type="dcterms:W3CDTF">2020-07-29T02:54:30Z</dcterms:created>
  <dcterms:modified xsi:type="dcterms:W3CDTF">2025-08-20T07:47:35Z</dcterms:modified>
</cp:coreProperties>
</file>